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99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'Wydatki'!$A$1:$G$1711</definedName>
    <definedName name="_xlnm.Print_Titles" localSheetId="0">'Wydatki'!$7:$8</definedName>
  </definedNames>
  <calcPr fullCalcOnLoad="1"/>
</workbook>
</file>

<file path=xl/sharedStrings.xml><?xml version="1.0" encoding="utf-8"?>
<sst xmlns="http://schemas.openxmlformats.org/spreadsheetml/2006/main" count="1756" uniqueCount="564">
  <si>
    <t>w tym środki na Program 75+</t>
  </si>
  <si>
    <t>dotyczy świadczeń dla osób bezrobotnych wykonujących prace społeczno-użyteczne</t>
  </si>
  <si>
    <t>dotyczy programu 500+</t>
  </si>
  <si>
    <t>dotyczy dotacji dla Caritas Diecezji Gliwickiej na świadczenie usług rehabilitacyjnych na rzecz chorych, starszych i niepełnosprawnych mieszkańców gminy Kuźnia Raciborska</t>
  </si>
  <si>
    <t>a) zasiłki celowe (środki własne)</t>
  </si>
  <si>
    <t xml:space="preserve"> - w tym środki własne</t>
  </si>
  <si>
    <t xml:space="preserve"> - w tym środki z dotacji z budżetu państwa na zadania własne</t>
  </si>
  <si>
    <t>Wykorzystano na świadczenie pieniężne na program "Posiłek w szkole i w domu" i na obiady</t>
  </si>
  <si>
    <t>85278</t>
  </si>
  <si>
    <t>d) Pozostałe wynagrodzenia i składki od nich naliczane</t>
  </si>
  <si>
    <t>e) Pozostałe wynagrodzenia i składki od nich naliczane</t>
  </si>
  <si>
    <t>c) Za życiem</t>
  </si>
  <si>
    <t>1.1. Wydatki związane z realizacja ich statutowych zadań, w tym:</t>
  </si>
  <si>
    <t>Środki wykorzystano na koszty obsługi wydania kart dużej rodziny</t>
  </si>
  <si>
    <t>w tym asystent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</si>
  <si>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</si>
  <si>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</si>
  <si>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a) Remont rowu melioracyjnego nr 35 (FS Ruda Kozielska)</t>
  </si>
  <si>
    <t>Odsetki od dotacji oraz płatności: wykorzystanych niezgodnie z przeznaczeniem lub wykorzystanych z naruszeniem procedur, o których mowa w art. 184 ustawy, pobranych nienależnie lub w nadmiernej wysokości</t>
  </si>
  <si>
    <t>Wydatki inwestycyjne jednostek budżetowych, w tym:</t>
  </si>
  <si>
    <t>a) Rozbudowa budynku Domu Strażaka (FS Ruda Kozielska)</t>
  </si>
  <si>
    <t>a) Współpraca z organizacjami pozarządowymi (FS Ruda Kozielska)</t>
  </si>
  <si>
    <t>a) Modernizacja sieci urządzeń nawadniających boisko sportowe (FS Ruda Kozielska)</t>
  </si>
  <si>
    <t>b) Organizacja imprez kulturalnych (FS Ruda)</t>
  </si>
  <si>
    <t>c) Zakupy do biura sołtysa (FS Ruda)</t>
  </si>
  <si>
    <t>b) Dofinansowanie zakupu umundurowania i elementów sprzętu bojowego (FS Ruda)</t>
  </si>
  <si>
    <t>c) Materiały , narzędzia i elementy wyposażenia służące poprawie jakości użytkowania gminnych obiektów infrastruktury w sołectwie (FS Siedliska)</t>
  </si>
  <si>
    <t>a) Promocja wsi (FS Siedliska)</t>
  </si>
  <si>
    <t>c) Współfinansowanie zakupu agregatu (FS Siedliska)</t>
  </si>
  <si>
    <t>d) Materiały, narzędzia i elementy wyposażenia służące poprawie jakości użytkowania gminnych obiektów infrastruktury w sołectwie (FS Jankowice)</t>
  </si>
  <si>
    <t>Dotacja celowa z budżetu dla pozostałych jednostek zaliczanych do sektora finansów publicznych na:</t>
  </si>
  <si>
    <t>Dotacja podmiotowa z budżetu dla samorządowej instytucji kultury na:</t>
  </si>
  <si>
    <t>Zakup energii na:</t>
  </si>
  <si>
    <t>środki Funduszu Sołeckiego Jankowice</t>
  </si>
  <si>
    <t>Dotacje celowe z budżetu na finansowania lub dofinansowanie kosztów realizacji inwestycji i zakupów inwestycyjnych jednostek nie zaliczanych do sektora finansów publicznych na:</t>
  </si>
  <si>
    <t>Dotacje celowe z budżetu na finansowanie lub dofinansowanie kosztów realizacji inwestycji i zakupów inwestycyjnych samorządowych zakładów budżetowych na:</t>
  </si>
  <si>
    <t>Odpisy na zakładowy fundusz świadczeń socjalnych na:</t>
  </si>
  <si>
    <t>Składki na ubezpieczenia społeczne na:</t>
  </si>
  <si>
    <t>a) dodatki mieszkaniowe</t>
  </si>
  <si>
    <t>b) dodatki energetyczne (zadanie zlecone)</t>
  </si>
  <si>
    <t>b) zasiłki okresowe (środki z dotacji z budżetu państwa na zadania własne)</t>
  </si>
  <si>
    <t>Zakup usług przez jednostki samorządu terytorialnego od innych jednostek samorządu terytorialnego na:</t>
  </si>
  <si>
    <r>
      <t>a) Zielona pracownia w SP im. J. Wawrzynka w Kuźni Raciborskiej - pracownia młodego ekologa</t>
    </r>
    <r>
      <rPr>
        <b/>
        <sz val="8"/>
        <rFont val="Arial"/>
        <family val="2"/>
      </rPr>
      <t xml:space="preserve"> </t>
    </r>
  </si>
  <si>
    <t>Składki na ubezpieczania społeczne na:</t>
  </si>
  <si>
    <t>Wydatki na zakupy inwestycyjne jednostek budżetowych na:</t>
  </si>
  <si>
    <t>Różne opłaty i składki na:</t>
  </si>
  <si>
    <t>b) Dotacja celowa dla Powiatu Raciborskiego na pomoc finansową udzielaną między jednostkami samorządu terytorialnego na dofinansowanie własnych zadań bieżących</t>
  </si>
  <si>
    <t>b) Materiały i narzędzia służące poprawie użytkowania gminnych obiektów i infrastruktury w sołectwie (FS Ruda)</t>
  </si>
  <si>
    <t>h) Poprawa infrastruktury i doposażenie obiektów gminnych w Rudach</t>
  </si>
  <si>
    <t>b) Remont budynku gminnego przy ul. Jagodowej - Adaptacja na potrzeby ZGKiM i MOPS</t>
  </si>
  <si>
    <t>d) Rozbiórka istniejącego budynku mieszkalnego w Rudach przy ul. Raciborskiej</t>
  </si>
  <si>
    <t>W ramach rozdziału środki w wysokości 85.295,89 zł (plan) pochodzą z dotacji z budżetu państwa na realizację zadań z zakresu administracji rządowej oraz innych zadań zleconych gminie ustawami i przeznaczone są na finansowanie, nadzór i kontrolę realizacji zadań z zakresu dowodów osobistych, ewidencji ludności i rejestracji zdarzeń stanu cywilnego oraz wydatki osobowe  i rzeczowe związane z realizacją świadczeń na rzecz obrony i zadań akcji kurierskiej, a także na zadania wynikające z ustawy o swobodzie działalności gospodarczej i ustawy o wychowaniu w trzeźwości i przeciwdziałaniu alkoholizmowi (wykonano łącznie w kwocie 79.605,14zł)</t>
  </si>
  <si>
    <t>W Programie 75+ uczestniczyło 28 osób. Liczba godzin przepracowanych u w/w osób to 3.674.</t>
  </si>
  <si>
    <t>j) Usuwanie i unieszkodliwianie azbestu z terenu Gminy Kuźnia Raciborska</t>
  </si>
  <si>
    <t>b) Dotacja celowa dla MOKSiR na zakup straganów wystawienniczych (środki pochodzą z wydatków będących do dyspozycji jednostki pomocniczej Osiedle nr 1)</t>
  </si>
  <si>
    <t>Zakup środków żywności na:</t>
  </si>
  <si>
    <t>a) Wydatki do dyspozycji jednostki pomocniczej Osiedle nr 1 w Kuźni Raciborskiej</t>
  </si>
  <si>
    <t>Dotacje celowe z budżetu na finansowanie lub dofinansowanie kosztów realizacji inwestycji i zakupów inwestycyjnych jednostek niezaliczanych do sektora finansów publicznych, w tym:</t>
  </si>
  <si>
    <t xml:space="preserve">Rezerwy:  </t>
  </si>
  <si>
    <t>Różne wydatki na rzecz osób fizycznych na:</t>
  </si>
  <si>
    <t>Wpłaty jednostek na państwowy fundusz celowy, na:</t>
  </si>
  <si>
    <t>Dotacja celowa z budżetu na finansowanie lub dofinansowanie zadań zleconych do realizacji stowarzyszeniom, w tym:</t>
  </si>
  <si>
    <t>a) Dotacje celowe przekazane gminie na zadania bieżące realizowane na podstawie porozumień (umów) między jednostkami samorządu terytorialnego</t>
  </si>
  <si>
    <t>b) Dotacja podmiotowa z budżetu dla niepublicznej jednostki systemu oświaty</t>
  </si>
  <si>
    <t>Dotacja celowa z budżetu na finansowanie lub dofinansowanie zadań zleconych do realizacji pozostałym jednostkom nie zaliczanym do sektora finansów publicznych w tym:</t>
  </si>
  <si>
    <t xml:space="preserve">3.1. Wynagrodzenia i składki od nich naliczane, w tym: </t>
  </si>
  <si>
    <t>Zakup usług zdrowotnych na:</t>
  </si>
  <si>
    <t>Wydatki na zakupy inwestycyjne jednostek budżetowych w tym:</t>
  </si>
  <si>
    <t>Dotacje celowe z budżetu na finansowanie lub dofinansowanie kosztów realizacji inwestycji i zakupów inwestycyjnych samorządowych zakładów budżetowych, w tym:</t>
  </si>
  <si>
    <t>d) Dofinansowanie zakupu opon do samochodu bojowego (FS Jankowice)</t>
  </si>
  <si>
    <t>e) Poprawa infrastruktury i doposażenie obiektów gminnych (FS Rudy)</t>
  </si>
  <si>
    <t>d) Materiały do prowadzenia biura sołtysa (FS Jankowice)</t>
  </si>
  <si>
    <t>a) Materiały do prowadzenia biura sołtysa (FS Rudy)</t>
  </si>
  <si>
    <t>f) Materiały, narzędzia i elementy wyposażenia służące poprawnie jakości użytkowania gminnych obiektów infrastruktury w sołectwie (FS Budziska)</t>
  </si>
  <si>
    <t>b) Zakup urządzeń zabawowych na terenie placu zabaw (FS Budziska)</t>
  </si>
  <si>
    <t>a) Doposażenie świetlicy wiejskiej (FS Budziska)</t>
  </si>
  <si>
    <t>e) Organizacja i przygotowanie imprez kulturalnych i integracyjnych (FS Rudy)</t>
  </si>
  <si>
    <t>400</t>
  </si>
  <si>
    <t>Wytwarzanie i zaopatrywanie w energię elektryczną, gaz i wodę</t>
  </si>
  <si>
    <t>40095</t>
  </si>
  <si>
    <t>a) Aktualizacja projektu założeń do planu zaopatrzenia w ciepło, energię elektryczną i paliwa gazowe na obszarze Gminy Kuźnia Raciborska</t>
  </si>
  <si>
    <t>a) Materiały , narzędzia i elementy wyposażenia służące poprawie jakości użytkowania gminnych obiektów infrastruktury w sołectwie (FS Siedliska)</t>
  </si>
  <si>
    <t>c) Remont istniejących łazienek w OSP Jankowice</t>
  </si>
  <si>
    <t>a) Termomodernizacja obiektów użyteczności publicznej na terenie gminy Kuźnia Raciborska</t>
  </si>
  <si>
    <t>a) Rozbudowa budynku Domu Strażaka w Rudzie Kozielskiej - budowa garażu</t>
  </si>
  <si>
    <t>a) Dotacja celowa dla ZGKiM na dokumentację remontu, termomodernizacji oraz wniosek dotacyjny na budynki gminne przy ul. Kasztanowej 6 i Słowackiego 5 w Kuźni Raciborskiej</t>
  </si>
  <si>
    <t>a) Wykonanie projektu modernizacji wraz z termomodernizacją budynku Urzędu Miejskiego w Kuźni Raciborskiej przy ul. Słowackiego 4</t>
  </si>
  <si>
    <t>Środki wykorzystano na opłacenie pobytu 3 osób w ośrodkach dla bezdomnych</t>
  </si>
  <si>
    <t>2. Wydatki na programy finansowane z udziałem środków, o których mowa w art. 5 ust. 1 pkt 2 i 3, w tym:</t>
  </si>
  <si>
    <t>2.1. Obywatel IT  - program rozwoju kompetencji cyfrowych osób powyżej 25 roku życia zamieszkałych w województwie śląskim i opolskim, w tym na:</t>
  </si>
  <si>
    <t>b) Zwrot dotacji oraz płatności wykorzystanych niezgodnie z przeznaczeniem lub wykorzystanych z naruszeniem procedur, o których mowa w art. 184 ustawy, pobranych nienależnie lub w nadmiernej wysokości</t>
  </si>
  <si>
    <t>Wydatki  osobowe niezaliczone do wynagrodzeń, w tym</t>
  </si>
  <si>
    <t>na zadania zlecone na program rządowy "Dobry start"</t>
  </si>
  <si>
    <t>asystent rodziny</t>
  </si>
  <si>
    <t>Wydatki związane są z opłatami za pobyt 18 dzieci w placówkach wychowawczo-opiekuńczych, placówce terapeutycznej oraz w rodzinach zastępczych. Za 3 dzieci opłacane jest 30% kosztów pobytu, za 2 dzieci 10% kosztów, a za pozostałe 13 dzieci - 50%.</t>
  </si>
  <si>
    <t>e) Utrzymanie biura sołtysa (FS Siedliska)</t>
  </si>
  <si>
    <t>Wybory do rad gmin, rad powiatów i sejmików województw, wybory wójtów, burmistrzów i prezydentów miast oraz referenda gminne, powiatowe i wojewódzkie</t>
  </si>
  <si>
    <t>75109</t>
  </si>
  <si>
    <t>Wybory do Parlamentu Europejskiego</t>
  </si>
  <si>
    <t>75113</t>
  </si>
  <si>
    <t>Składki na Fundusz Pracy oraz Solidarnościowy Fundusz Wsparcia Osób Niepełnosprawnych</t>
  </si>
  <si>
    <t xml:space="preserve">a) Wpłata na Fundusz Wsparcia Policji  z przeznaczeniem na dofinansowanie godzin ponadwymiarowych  - dodatkowe patrole
</t>
  </si>
  <si>
    <t>b) Wpłata na Fundusz Wsparcia Policji z przeznaczeniem na zakup alkomatu dla Komisariatu Policji w Kuźni Raciborskiej</t>
  </si>
  <si>
    <t>a) Dotacja dla Ochotniczych Straży Pożarnych na zakup opału do ogrzewania pomieszczeń wykorzystywanych na potrzeby OSP oraz na zakup sprzętu i umundurowania na potrzeby OSP w zakresie zabezpieczenia gotowości bojowej</t>
  </si>
  <si>
    <t>2.1. Wydatki związane z realizacją ich statutowych zadań</t>
  </si>
  <si>
    <t>a) Rozbudowa systemu monitoringu miejskiego</t>
  </si>
  <si>
    <t>a) Utworzenie pomieszczeń szatni w piwnicy Szkoły Podstawowej im. Jana Wawrzynka w Kuźni Raciborskiej</t>
  </si>
  <si>
    <t>853</t>
  </si>
  <si>
    <t>Pozostałe wydatki w zakresie polityki społecznej</t>
  </si>
  <si>
    <t>85395</t>
  </si>
  <si>
    <t>a) Utrzymanie zieleni (FS Siedliska)</t>
  </si>
  <si>
    <t>b) Utrzymanie zieleni  (FS Ruda)</t>
  </si>
  <si>
    <t>c) Utrzymanie zieleni (FS Ruda Kozielska)</t>
  </si>
  <si>
    <t>a) Dotacja celowa dla ZGKiM w Kuźni Raciborskiej na zakup sprzętu</t>
  </si>
  <si>
    <t>a) Dotacje celowe z budżetu dla osób fizycznych na dofinansowanie zadania pn. "Realizacja Programu Ograniczania Niskiej Emisji dla Gminy Kuźnia Raciborska - etap III rok 2019"</t>
  </si>
  <si>
    <t>90008</t>
  </si>
  <si>
    <t>a) Wymiana kotła c.o. wraz z montażem</t>
  </si>
  <si>
    <t>c) Wymiana kotła c.o. wraz z montażem</t>
  </si>
  <si>
    <r>
      <t>b) Zielona pracownia w SP im. J. Wawrzynka w Kuźni Raciborskiej - pracownia młodego ekologa</t>
    </r>
    <r>
      <rPr>
        <b/>
        <sz val="8"/>
        <rFont val="Arial"/>
        <family val="2"/>
      </rPr>
      <t xml:space="preserve"> </t>
    </r>
  </si>
  <si>
    <t xml:space="preserve">a) Wydatki związane z opłatami za pobyt 8 osób w domach pomocy społecznej </t>
  </si>
  <si>
    <t>Wydatki rzeczowe wykorzystano na zakupy, usługi pocztowe, szkolenia, podatek, ubezpieczenie mienia, ryczałty samochodowe, delegacje i zakładowy fundusz świadczeń socjalnych, usługi informatyka, usługi prawnicze i drobne remonty, usługi telekomunikacyjne, opłatę za trwały zarząd, badana okresowe pracowników.</t>
  </si>
  <si>
    <t xml:space="preserve">2.1. Wynagrodzenia i składki od nich naliczane, ( w tym 135.253,00 zł z dotacji na zadania własne, które wykonano w 100%  i 807.879,60 zł z budżetu gminy), w tym: </t>
  </si>
  <si>
    <t>Ochrona różnorodności biologicznej i krajobrazu</t>
  </si>
  <si>
    <t>a) Kuźnia Raciborska planujemy inteligentnie chroniąc naturalne środowisko</t>
  </si>
  <si>
    <t>90078</t>
  </si>
  <si>
    <t>a) Likwidacja zagrożenia poprzez usunięcie odpadów niebezpiecznych z miejsca nieprzeznaczonego do ich składowania lub magazynowania tj. działek nr 129/17 i 136/2 położonych w Jankowicach przy ul. Raciborskiej 20 (k.m.1)</t>
  </si>
  <si>
    <t>Zakup usług pozostałych na</t>
  </si>
  <si>
    <t xml:space="preserve">d) Edukacja ekologiczna </t>
  </si>
  <si>
    <t>e) Pozostałe wydatki - dotyczące bezdomnych i odebranych zwierząt oraz zwierząt dzikich</t>
  </si>
  <si>
    <t>f) Świadczenie usługi doradztwa energetycznego oraz monitoring realizacji umów zakupu energii elektrycznej do obiektów gminnych</t>
  </si>
  <si>
    <t>g) Pozostałe działania z zakresu ochrony środowiska</t>
  </si>
  <si>
    <t>h) Program dotacji usuwania azbestu</t>
  </si>
  <si>
    <t>i) Aktualizacja warstwy zlewni wód powierzchniowych i podziemnych na terenie Gminy Kuźnia Raciborska wraz z wykazem ulic z nr budynków i działek dla poszczególnych zlewni</t>
  </si>
  <si>
    <t>k) Naprawa, remont lub wymiana hydrantów przeciwpożarowych</t>
  </si>
  <si>
    <t>ł) Doprowadzenie zasilania oraz instalacja rozdzielni elektrycznej oraz oświetlenia pod wiatą biesiadną w parku (FS Budziska)</t>
  </si>
  <si>
    <t>a) Zakup i montaż fontanny</t>
  </si>
  <si>
    <t>b) Turze - otwartą strefą aktywności</t>
  </si>
  <si>
    <t>1.1. Wynagrodzenia i składki od nich naliczane, w tym na:</t>
  </si>
  <si>
    <t>c) Ogrodzenie Rodzinnego Parku Rekreacji i Czynnego Wypoczynku</t>
  </si>
  <si>
    <t>1.1 na programy finansowane z udziałem środków, o których mowa w art. 5 ust.1 pkt 2 i 3;</t>
  </si>
  <si>
    <t>1.2. Pozostałe inwestycje i zakupy inwestycyjne</t>
  </si>
  <si>
    <t>a) Rewitalizacja Placu Zwycięstwa</t>
  </si>
  <si>
    <t>a) Dotacja celowa dla ZGKiM w kuźni Raciborskiej na zakup dokumentacji elektrowni wodnej</t>
  </si>
  <si>
    <t>a) Dotacja celowa dla MOKSiR na realizację "Śląskich Smaków"</t>
  </si>
  <si>
    <t>a) Powstanie Gminnej Ewidencji Zabytków oraz Gminnego Programu Ochrony nad Zabytkami</t>
  </si>
  <si>
    <t>92120</t>
  </si>
  <si>
    <t>Ochrona zabytków i opieka nad zabytkami</t>
  </si>
  <si>
    <t>Zakup usług pozostałych na:</t>
  </si>
  <si>
    <t>b) Ochrona zabytków (FS Ruda Kozielska)</t>
  </si>
  <si>
    <t>c) Organizacja imprez kulturalnych (FS Ruda)</t>
  </si>
  <si>
    <t>d) Organizacja imprez integracyjnych (FS Turze)</t>
  </si>
  <si>
    <t>f) Organizacja imprez kulturalnych i integracyjnych dla mieszkańców (FS Jankowice)</t>
  </si>
  <si>
    <t>g) Organizacja imprez integracyjnych (FS Siedliska)</t>
  </si>
  <si>
    <t>d) Organizacja i przygotowanie imprez kulturalnych i integracyjnych (FS Rudy)</t>
  </si>
  <si>
    <t>1. Inwestycje i zakupy inwestycyjne, w tym na programy finansowane z udziałem środków, o których mowa w art. 5 ust.1 pkt 2 i 3;</t>
  </si>
  <si>
    <t>d) II etap prac na rozpoczętym placu siłowni zewnętrznej i placu zabaw, zakup sprzętu wraz z montażem i podbudową, wymiana zniszczonego ogrodzenia (FS Turze)</t>
  </si>
  <si>
    <t>b) Zakup bramek na boisko przy ul. Brzozowej w Rudach</t>
  </si>
  <si>
    <t>a) Remont schodów do budynku gminnego na terenie boiska klubu sportowego LKS BUK Rudy</t>
  </si>
  <si>
    <t>a) Budowa ogrodzenia terenu sportowo-rekreacyjnego w Rudzie Kozielskiej</t>
  </si>
  <si>
    <t>l) Projekt placu zabaw (FS Ruda)</t>
  </si>
  <si>
    <t>e) Zakup sprzętu na utrzymanie gotowości bojowej OSP (FS Budziska)</t>
  </si>
  <si>
    <t>f) Wydatki do dyspozycji jednostki pomocniczej Osiedle nr 1</t>
  </si>
  <si>
    <t>o) Projekt placu zabaw dla dzieci w miejscowości Ruda</t>
  </si>
  <si>
    <t>Wynagrodzenia bezosobowe na:</t>
  </si>
  <si>
    <t>Nagrody o charakterze szczególnym niezaliczone do wynagrodzeń</t>
  </si>
  <si>
    <t>Zakup materiałów i wyposażenia na:</t>
  </si>
  <si>
    <t>Zakup usług remontowych na:</t>
  </si>
  <si>
    <t>Koszty postępowania sądowego i prokuratorskiego na:</t>
  </si>
  <si>
    <t>Środki wykorzystano na opłacenie składek na ubezpieczenie zdrowotne osób pobierających świadczenie pielęgnacyjne, zasiłek dla opiekuna i specjalny zasiłek opiekuńczy</t>
  </si>
  <si>
    <t>Szkolenia pracowników niebędących członkami korpusu służby cywilnej na:</t>
  </si>
  <si>
    <t>Świadczenia społeczne na:</t>
  </si>
  <si>
    <t>Dodatkowe wynagrodzenie roczne na:</t>
  </si>
  <si>
    <t>Wynagrodzenia osobowe pracowników na:</t>
  </si>
  <si>
    <t>Składki na Fundusz Pracy na:</t>
  </si>
  <si>
    <t>1.1. Wydatki związane z realizacją ich statutowych zadań w tym:</t>
  </si>
  <si>
    <t>zadania w ramach tego rozdziału realizuje SP w Kuźni Raciborskiej</t>
  </si>
  <si>
    <t>a) "Gimnastyka korekcyjno-kompensacyjna"</t>
  </si>
  <si>
    <t>b) "Umiem pływać"</t>
  </si>
  <si>
    <t>a) "Umiem pływać"</t>
  </si>
  <si>
    <t xml:space="preserve">c) Pozostałe wynagrodzenia </t>
  </si>
  <si>
    <t>a) Wynagrodzenia i składki na zadanie "Gimnastyka korekcyjno-kompensacyjna"</t>
  </si>
  <si>
    <t>b) Wynagrodzenia i składki na zadanie "Umiem pływać"</t>
  </si>
  <si>
    <t>w tym środki na usługi opiekuńcze - zadania własne (MOPS zatrudnił jedną opiekunkę na umowę zlecenie)</t>
  </si>
  <si>
    <t>a) Dotacja podmiotowa z budżetu dla Miejskiej Biblioteki Publicznej w Kuźni Raciborskiej</t>
  </si>
  <si>
    <t xml:space="preserve">a) Pozostałe wynagrodzenia </t>
  </si>
  <si>
    <t>e) Przebudowa drogi gminnej ul. Działkowców w miejscowości Kuźnia Raciborska</t>
  </si>
  <si>
    <t>g) Utrzymanie obiektów gminnych</t>
  </si>
  <si>
    <t>c) Dostawa i montaż klimatyzatora kasetonowego w Sali OSP w Jankowicach</t>
  </si>
  <si>
    <t>a) Zakup serwera</t>
  </si>
  <si>
    <t>Wybory do Sejmu i Senatu</t>
  </si>
  <si>
    <t>75108</t>
  </si>
  <si>
    <t>a) Zakup quada</t>
  </si>
  <si>
    <t>b) Dotacja celowa dla OSP w Rudach na "Zakup nowego średniego samochodu ratowniczo gaśniczego dla OSP w Rudach"</t>
  </si>
  <si>
    <t>80153</t>
  </si>
  <si>
    <t>a) dotacja celowa dla niepublicznej jednostki systemu oświaty na sfinansowanie kosztu zakupu podręczników, materiałów edukacyjnych lub materiałów ćwiczeniowych</t>
  </si>
  <si>
    <t>w tym jednostki realizujące zadanie (ze środków zleconych):</t>
  </si>
  <si>
    <t xml:space="preserve">w ramach rozdziału 129.049,231 zł (plan i wykonanie)  pochodzi z dotacji z budżetu państwa  na realizację zadań bieżących z zakresu administracji rządowej przeznaczonych na zwrot części podatku akcyzowego zawartego w cenie oleju napędowego wykorzystywanego do produkcji rolnej przez producentów rolnych oraz na pokrycie kosztów postępowania w sprawie jego zwrotu poniesionych w tym zakresie przez gminę </t>
  </si>
  <si>
    <t>Wykonanie wydatków budżetu gminy  w 2019 roku</t>
  </si>
  <si>
    <r>
      <t>*</t>
    </r>
    <r>
      <rPr>
        <sz val="9"/>
        <rFont val="Arial CE"/>
        <family val="2"/>
      </rPr>
      <t>Wydatki bieżące:</t>
    </r>
  </si>
  <si>
    <t>a)  Dotacja celowa dla Gminy Bierawa na pomoc finansową udzielaną między jednostkami samorządu terytorialnego na dofinansowanie własnych zadań bieżących - na pomoc pogorzelcom poszkodowanym w wyniku pożaru budynku wielorodzinnego w Bierawie</t>
  </si>
  <si>
    <t>m) Projekt placu zabaw</t>
  </si>
  <si>
    <t>n) Rozbiórka skalnika i kompostownika wraz z uporządkowaniem terenu w Rudach przy ul. Raciborskiej 17a</t>
  </si>
  <si>
    <t>e) Utwardzenie kostką brukową placu zabaw i siłowni w miejscowości Turze</t>
  </si>
  <si>
    <t>a) Wydatki do dyspozycji jednostki  pomocniczej Osiedle Stara Kuźnia</t>
  </si>
  <si>
    <t>a) Wydatki do dyspozycji jednostki pomocniczej Osiedle Stara Kuźnia</t>
  </si>
  <si>
    <t xml:space="preserve">a) Wydatki do dyspozycji jednostki pomocniczej Osiedle nr 1 </t>
  </si>
  <si>
    <t>b) Dotacja przedmiotowa dla zakładu budżetowego na sprawdzenie, naprawę, montaż i demontaż kompletnych elementów dekoracji miasta i gminy w okresie świąt, w tym:</t>
  </si>
  <si>
    <t>wydatki do dyspozycji jednostki pomocniczej Osiedle nr 1</t>
  </si>
  <si>
    <t>wydatki do dyspozycji jednostki pomocniczej Osiedle Stara Kuźnia</t>
  </si>
  <si>
    <t>a) Zakup placu zabaw i siłowni (wydatki pochodzą ze środków będących do dyspozycji jednostki pomocniczej Osiedle nr 1)</t>
  </si>
  <si>
    <t>wydatki będące do dyspozycji jednostki pomocniczej Osiedle Stara Kuźnia</t>
  </si>
  <si>
    <t>a) Dotacja przedmiotowa z budżetu dla zakładu budżetowego na pielęgnacje i utrzymanie 1 m² terenów zieleni stanowiących własność Gminy Kuźnia Raciborska, w tym:</t>
  </si>
  <si>
    <t>c) Wydatki do dyspozycji jednostki pomocniczej Osiedle Stara Kuźnia</t>
  </si>
  <si>
    <t>p) Wydatki do dyspozycji jednostki pomocniczej Osiedle Stara Kuźnia</t>
  </si>
  <si>
    <t>f) Wydatki do dyspozycji jednostki pomocniczej Osiedle Stara Kuźnia</t>
  </si>
  <si>
    <t>d) Pozostałe wydatki</t>
  </si>
  <si>
    <t>b) Remont garaży w OSP Turze (FS Turze)</t>
  </si>
  <si>
    <t>a) Utrzymanie biura sołtysa (FS Siedliska)</t>
  </si>
  <si>
    <t>środki Funduszu Sołeckiego Budziska</t>
  </si>
  <si>
    <t>d) Zakup ławek (FS Ruda)</t>
  </si>
  <si>
    <t>c) Zakup piłkochwytów</t>
  </si>
  <si>
    <t>1. Dotacja na zadania bieżące, w tym:</t>
  </si>
  <si>
    <t>e) Materiały, narzędzia i elementy wyposażenia służące poprawie jakości użytkowania gminnych obiektów infrastruktury w sołectwie (FS Ruda Kozielska)</t>
  </si>
  <si>
    <t>Zapewnienie uczniom prawa do bezpłatnego dostępu do podręczników, materiałów edukacyjnych lube materiałów ćwiczeniowych</t>
  </si>
  <si>
    <t>f) Dokończenie budowy placu zabaw w Siedliskach - budowa płotu i piłkochwytu</t>
  </si>
  <si>
    <t>Wydatki inwestycyjne jednostek budżetowych na:</t>
  </si>
  <si>
    <t>a) Szlak Matki Boskiej po obu stronach granicy</t>
  </si>
  <si>
    <t>a) Remont kuchni w świetlicy w Siedliskach</t>
  </si>
  <si>
    <t>d) Wydatki do dyspozycji jednostki pomocniczej Osiedle Stara Kuźnia</t>
  </si>
  <si>
    <t>b) Wydatki do dyspozycji jednostki pomocniczej Osiedle Stara Kuźnia</t>
  </si>
  <si>
    <t>a) Odsetki od pożyczek i kredytów zaciągniętych przez Urząd</t>
  </si>
  <si>
    <t>a) Wypłaty z tytułu poręczeń udzielonych przez Urząd</t>
  </si>
  <si>
    <t>Realizacja zadań wymagających stosowania specjalnej organizacji nauki i metod pracy dla dzieci w przedszkolach, oddziałach przedszkolnych w szkołach podstawowych i innych formach wychowania przedszkolnego</t>
  </si>
  <si>
    <t>w tym środki własne Urzędu</t>
  </si>
  <si>
    <t>b) Utwardzanie kruszywem dróg gminnych</t>
  </si>
  <si>
    <t>c) Wykonanie odwodnienia dróg gminnych</t>
  </si>
  <si>
    <t>d) Remont wiaty przystankowej w Rudach</t>
  </si>
  <si>
    <t>a) Przebudowa dróg gminnych - remont ul. Cysterskiej i Sobieskiego</t>
  </si>
  <si>
    <t>Składki na ubezpieczenia zdrowotne</t>
  </si>
  <si>
    <t>Podatek od nieruchomości</t>
  </si>
  <si>
    <t>Opłaty na rzecz budżetów jednostek samorządu terytorialnego</t>
  </si>
  <si>
    <t>71004</t>
  </si>
  <si>
    <t>85195</t>
  </si>
  <si>
    <t>Dział</t>
  </si>
  <si>
    <t>1.</t>
  </si>
  <si>
    <t>2.</t>
  </si>
  <si>
    <t>Gospodarka mieszkaniowa</t>
  </si>
  <si>
    <t>4.</t>
  </si>
  <si>
    <t>Działalność usługowa</t>
  </si>
  <si>
    <t>5.</t>
  </si>
  <si>
    <t>Administracja publiczna</t>
  </si>
  <si>
    <t>8.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</si>
  <si>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</si>
  <si>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</si>
  <si>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</si>
  <si>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</si>
  <si>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</si>
  <si>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</si>
  <si>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</si>
  <si>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</si>
  <si>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</si>
  <si>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</si>
  <si>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</si>
  <si>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</si>
  <si>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* Wydatki bieżące:</t>
  </si>
  <si>
    <t>Transport i łączność</t>
  </si>
  <si>
    <t>Drogi publiczne gminne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</si>
  <si>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</si>
  <si>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</si>
  <si>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</si>
  <si>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</si>
  <si>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</si>
  <si>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</si>
  <si>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</si>
  <si>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Rezerwy ogólne i celowe</t>
  </si>
  <si>
    <t>Ośrodki pomocy społecznej</t>
  </si>
  <si>
    <t>Oczyszczanie miast i wsi</t>
  </si>
  <si>
    <t>Oświetlenie ulic, placów i dróg</t>
  </si>
  <si>
    <t>* Wydatki majątkowe:</t>
  </si>
  <si>
    <t>Biblioteki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</si>
  <si>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</si>
  <si>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</si>
  <si>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</si>
  <si>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</si>
  <si>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</si>
  <si>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</si>
  <si>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</si>
  <si>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Dokształcanie i doskonalenie nauczycieli</t>
  </si>
  <si>
    <t>Utrzymanie zieleni w miastach i gminach</t>
  </si>
  <si>
    <t>Domy i ośrodki kultury, świetlice i kluby</t>
  </si>
  <si>
    <t>Zał.Nr......do</t>
  </si>
  <si>
    <t>Spółki wodne</t>
  </si>
  <si>
    <t>01009</t>
  </si>
  <si>
    <t>010</t>
  </si>
  <si>
    <t>01030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</si>
  <si>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</si>
  <si>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</si>
  <si>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</si>
  <si>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</si>
  <si>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Gimnazja:</t>
  </si>
  <si>
    <t>Świetlice szkolne:</t>
  </si>
  <si>
    <t>92601</t>
  </si>
  <si>
    <t>Obiekty sportowe</t>
  </si>
  <si>
    <t>60004</t>
  </si>
  <si>
    <t>Lokalny transport zbiorowy</t>
  </si>
  <si>
    <t>60013</t>
  </si>
  <si>
    <t>Drogi publiczne wojewódzkie</t>
  </si>
  <si>
    <t>85202</t>
  </si>
  <si>
    <t>Domy pomocy społecznej</t>
  </si>
  <si>
    <t>75075</t>
  </si>
  <si>
    <t>Promocja jednostek samorządu terytorialnego</t>
  </si>
  <si>
    <t xml:space="preserve">Urzędy wojewódzkie </t>
  </si>
  <si>
    <t>Obsługa papierów wartościowych, kredytów i pożyczek jednostek samorządu terytorialnego</t>
  </si>
  <si>
    <t>85415</t>
  </si>
  <si>
    <t>Plany zagospodarowania przestrzennego</t>
  </si>
  <si>
    <t>85153</t>
  </si>
  <si>
    <t>85228</t>
  </si>
  <si>
    <t>Usługi opiekuńcze i specjalistyczne usługi opiekuńcze</t>
  </si>
  <si>
    <t>Zwalczanie narkomanii</t>
  </si>
  <si>
    <t>Przedszkola</t>
  </si>
  <si>
    <t>80148</t>
  </si>
  <si>
    <t>Składki na ubezpieczenia zdrowotne opłacane za osoby pobierające niektóre świadczenia z pomocy społecznej, niektóre świadczenia rodzinne oraz za osoby uczestniczące w zajęciach w centrum integracji społecznej</t>
  </si>
  <si>
    <t>75495</t>
  </si>
  <si>
    <t>11.</t>
  </si>
  <si>
    <t>75704</t>
  </si>
  <si>
    <t>Rozliczenia z tytułu poręczeń i gwarancji udzielonych przez Skarb Państwa lub jednostkę samorządu terytorialnego</t>
  </si>
  <si>
    <t>14.</t>
  </si>
  <si>
    <t>15.</t>
  </si>
  <si>
    <t>16.</t>
  </si>
  <si>
    <t>17.</t>
  </si>
  <si>
    <t>18.</t>
  </si>
  <si>
    <t>71035</t>
  </si>
  <si>
    <t>Cmentarze</t>
  </si>
  <si>
    <t>Plan (w złotych i groszach)</t>
  </si>
  <si>
    <t>92605</t>
  </si>
  <si>
    <t>92695</t>
  </si>
  <si>
    <t>a) Dotacja - przelew środków do Izby Rolniczej w Katowicach - 2% uzyskanych wpływów z podatku rolnego</t>
  </si>
  <si>
    <t xml:space="preserve">a) Dotacja z budżetu dla Miasta Rybnik do przewozów  pasażerskich </t>
  </si>
  <si>
    <t>1. Dotacje na zadania bieżące:</t>
  </si>
  <si>
    <t>1. Wydatki jednostek budżetowych, w tym na:</t>
  </si>
  <si>
    <t>2. Wydatki jednostek budżetowych, w tym na:</t>
  </si>
  <si>
    <t>a) Za zajęcie pasa drogowego</t>
  </si>
  <si>
    <t>1.1. Wynagrodzenia i składki od nich naliczane</t>
  </si>
  <si>
    <t>1.1. Wydatki związane z realizacją ich statutowych zadań</t>
  </si>
  <si>
    <t>1. Świadczenia na rzecz osób fizycznych</t>
  </si>
  <si>
    <t xml:space="preserve">a) Diety dla radnych </t>
  </si>
  <si>
    <t>a) Diety dla sołtysów za udział w sesjach Rady   Miejskiej</t>
  </si>
  <si>
    <t>b) Pozostałe wydatki</t>
  </si>
  <si>
    <t>a) Wydatki związane z monitoringiem miasta</t>
  </si>
  <si>
    <t>a) Rezerwa ogólna</t>
  </si>
  <si>
    <t>c) Rezerwa celowa na realizację zadań własnych z zakresu zarządzania kryzysowego</t>
  </si>
  <si>
    <t>a) Pozostałe wydatki</t>
  </si>
  <si>
    <t>a) Dotacja celowa z budżetu gminy dla Miejskiej Spółki Wodnej w Kuźni Raciborskiej - utrzymanie i konserwacja urządzeń melioracji wodnych, szczegółowych</t>
  </si>
  <si>
    <t>a) Dotacja przedmiotowa dla zakładu budżetowego - utrzymanie 1m² powierzchni targowiska</t>
  </si>
  <si>
    <t>a) Realizacja programów zdrowotnych</t>
  </si>
  <si>
    <t>b) Fundusz alimentacyjny</t>
  </si>
  <si>
    <t>85216</t>
  </si>
  <si>
    <t>Zasiłki stałe</t>
  </si>
  <si>
    <t>a) Środki na prowadzenie i aktualizację stałego rejestru wyborców</t>
  </si>
  <si>
    <t>925</t>
  </si>
  <si>
    <t>Ogrody botaniczne i zoologiczne oraz naturalne obszary i obiekty chronionej przyrody</t>
  </si>
  <si>
    <t>92503</t>
  </si>
  <si>
    <t>Rezerwaty i pomniki przyrody</t>
  </si>
  <si>
    <t>Świadczenia rodzinne, świadczenie z funduszu alimentacyjnego oraz składki na ubezpieczenia emerytalne i rentowe z ubezpieczenia społecznego</t>
  </si>
  <si>
    <t>1. Dotacje na zadania bieżące, w tym:</t>
  </si>
  <si>
    <t>1.1. Wydatki związane z realizacją ich statutowych zadań, w tym:</t>
  </si>
  <si>
    <t>2.1. Wydatki związane z realizacją ich statutowych zadań, w tym:</t>
  </si>
  <si>
    <t>1.2. Wydatki związane z realizacją ich statutowych zadań, w tym:</t>
  </si>
  <si>
    <t>a) Nabycie gruntów</t>
  </si>
  <si>
    <t>1. Świadczenia na rzecz osób fizycznych, w tym:</t>
  </si>
  <si>
    <t>1. Inwestycje i zakupy inwestycyjne, w tym:</t>
  </si>
  <si>
    <t>1.1. Wynagrodzenia i składki od nich naliczane, w tym:</t>
  </si>
  <si>
    <t>1. Obsługa długu jednostki samorządu terytorialnego, w tym:</t>
  </si>
  <si>
    <t>2. Świadczenia na rzecz osób fizycznych, w tym:</t>
  </si>
  <si>
    <t>1. Wypłaty z tytułu poręczeń i gwarancji udzielonych przez jednostkę samorządu terytorialnego, przypadające do spłaty w danym roku budżetowym, w tym:</t>
  </si>
  <si>
    <t>b) Rezerwa na wydatki, których szczegółowy podział na pozycje klasyfikacji budżetowej nie może być dokonany w okresie opracowywania budżetu jednostki samorządu terytorialnego</t>
  </si>
  <si>
    <t>2.1. Wynagrodzenia i składki od nich naliczane</t>
  </si>
  <si>
    <t>2.2. Wydatki związane z realizacją ich statutowych zadań</t>
  </si>
  <si>
    <t>90002</t>
  </si>
  <si>
    <t>Gospodarka odpadami</t>
  </si>
  <si>
    <t>a) Wykonanie zabiegów pielęgnacyjnych na pomnikach przyrody</t>
  </si>
  <si>
    <t>Przedszkole Nr 2 w Kuźni Raciborskiej</t>
  </si>
  <si>
    <t>Przedszkole w Rudach</t>
  </si>
  <si>
    <t>Przedszkole Nr 1 w Kuźni Raciborskiej z Ośrodkiem Zamiejscowym w Turzu</t>
  </si>
  <si>
    <t>Przedszkole Nr 1 w Kuźni Raciborskiej z Oddziałem Zamiejscowym w Turzu</t>
  </si>
  <si>
    <t>w tym jednostki realizujące zadania:</t>
  </si>
  <si>
    <t>Stołówki szkolne i przedszkolne</t>
  </si>
  <si>
    <t>a) Dotacje celowe na wspieranie rozwoju sportu  na terenie Gminy Kuźnia Raciborska</t>
  </si>
  <si>
    <t>Kultura fizyczna</t>
  </si>
  <si>
    <t xml:space="preserve">Zadania w zakresie kultury fizycznej </t>
  </si>
  <si>
    <t>Rodziny zastępcze</t>
  </si>
  <si>
    <t>a) Dotacja celowa z budżetu na realizację zadań zleconych w formie "małych grantów"</t>
  </si>
  <si>
    <t>1.1. Wydatki związane z realizacją ich statutowych zadań:</t>
  </si>
  <si>
    <t>a) Świadczenia rodzinne</t>
  </si>
  <si>
    <t>75421</t>
  </si>
  <si>
    <t>Zarządzanie kryzysowe</t>
  </si>
  <si>
    <t>a) Zakup usług pozostałych (odbiór i utylizacja  padliny)</t>
  </si>
  <si>
    <t>2.2. Wydatki związane z realizacją ich statutowych zadań, w tym:</t>
  </si>
  <si>
    <t>2.1. Wynagrodzenia i składki od nich naliczane, w tym:</t>
  </si>
  <si>
    <t>a) Utrzymanie drzewostanu i zieleni na terenach Gminy Kuźnia Raciborska</t>
  </si>
  <si>
    <t>a) Utrzymanie obiektów gminnych</t>
  </si>
  <si>
    <t>752</t>
  </si>
  <si>
    <t>75212</t>
  </si>
  <si>
    <t>Pozostałe wydatki obronne</t>
  </si>
  <si>
    <t>Obrona narodowa</t>
  </si>
  <si>
    <t>c) Pozostałe wydatki</t>
  </si>
  <si>
    <t>a) Wydatki związane z gospodarką śmieciową</t>
  </si>
  <si>
    <t>Wspieranie rodziny</t>
  </si>
  <si>
    <t>c) Zasiłek dla opiekuna</t>
  </si>
  <si>
    <t xml:space="preserve">a) Dotacja przedmiotowa z budżetu dla zakładu budżetowego na oczyszczanie, odśnieżanie 1 m² ulic, placów i chodników gminnych </t>
  </si>
  <si>
    <t>6.</t>
  </si>
  <si>
    <t>Urząd Miejski w Kuźni Raciborskiej</t>
  </si>
  <si>
    <t>80149</t>
  </si>
  <si>
    <t>80150</t>
  </si>
  <si>
    <t>a) Remonty dróg gminnych</t>
  </si>
  <si>
    <t>90001</t>
  </si>
  <si>
    <t>Gospodarka ściekowa i ochrona wód</t>
  </si>
  <si>
    <t>1. Zakup i objęcie akcji i udziałów, w tym:</t>
  </si>
  <si>
    <t>a) Wydatki na objęcie dodatkowych udziałów Gminnego Przedsiębiorstwa Wodociągów i Kanalizacji sp. z o.o. z siedzibą w Kuźni Raciborskiej</t>
  </si>
  <si>
    <t>3.</t>
  </si>
  <si>
    <t>* Wydatki majątkowe</t>
  </si>
  <si>
    <t>a) Dotacja celowa na realizację zadania w ramach Programu Pomoc Żywnościowa</t>
  </si>
  <si>
    <t>w tym:</t>
  </si>
  <si>
    <t>wydatki majątkowe</t>
  </si>
  <si>
    <t>wydatki bieżące</t>
  </si>
  <si>
    <t>Zasiłki okresowe, celowe i pomoc w naturze oraz składki na ubezpieczenia emerytalne i rentowe</t>
  </si>
  <si>
    <t>Pomoc materialna dla uczniów o charakterze socjalnym</t>
  </si>
  <si>
    <t>855</t>
  </si>
  <si>
    <t>Rodzina</t>
  </si>
  <si>
    <t>85501</t>
  </si>
  <si>
    <t>Świadczenie wychowawcze</t>
  </si>
  <si>
    <t>85502</t>
  </si>
  <si>
    <t>d) Świadczenia rodzicielskie</t>
  </si>
  <si>
    <t>85504</t>
  </si>
  <si>
    <t>85508</t>
  </si>
  <si>
    <t>85230</t>
  </si>
  <si>
    <t>Pomoc w zakresie dożywiania</t>
  </si>
  <si>
    <t>01095</t>
  </si>
  <si>
    <t>a) Dotacja przedmiotowa z budżetu dla zakładu budżetowego - utrzymanie, remonty oraz naprawy i modernizacje  1 m² powierzchni budynków i mieszkań komunalnych</t>
  </si>
  <si>
    <t>a) Organizacja transportu przez Gminę Kuźnia Raciborska</t>
  </si>
  <si>
    <t>85295</t>
  </si>
  <si>
    <t>85416</t>
  </si>
  <si>
    <t>Pomoc materialna dla uczniów o charakterze motywacyjnym</t>
  </si>
  <si>
    <t>19.</t>
  </si>
  <si>
    <t>20.</t>
  </si>
  <si>
    <t>wg działów i rozdziałów</t>
  </si>
  <si>
    <t>Wykonanie (w złotych i groszach)</t>
  </si>
  <si>
    <t>%</t>
  </si>
  <si>
    <t>część opisowa</t>
  </si>
  <si>
    <t>Usuwanie skutków klęsk żywiołowych</t>
  </si>
  <si>
    <t>630</t>
  </si>
  <si>
    <t>Turystyka</t>
  </si>
  <si>
    <t>63003</t>
  </si>
  <si>
    <t>Zadania w zakresie upowszechniania turystyki</t>
  </si>
  <si>
    <t>75404</t>
  </si>
  <si>
    <t>Komendy wojewódzkie policji</t>
  </si>
  <si>
    <t>90005</t>
  </si>
  <si>
    <t>Ochrona powietrza atmosferycznego i klimatu</t>
  </si>
  <si>
    <t>85503</t>
  </si>
  <si>
    <t>Karta Dużej Rodziny</t>
  </si>
  <si>
    <t>1.Wydatki jednostek budżetowych, w tym na:</t>
  </si>
  <si>
    <t>Wynagrodzenia osobowe pracowników</t>
  </si>
  <si>
    <t>Zakup materiałów i wyposażenia</t>
  </si>
  <si>
    <t>Zakup usług remontowych</t>
  </si>
  <si>
    <t>Zakup usług pozostałych</t>
  </si>
  <si>
    <t>Opłaty z tytułu zakupu usług telekomunikacyjnych</t>
  </si>
  <si>
    <t>Różne opłaty i składki</t>
  </si>
  <si>
    <t>Zakup materiałów i wyposażenia:</t>
  </si>
  <si>
    <t>Zakup usług remontowych:</t>
  </si>
  <si>
    <t>Zakup usług pozostałych:</t>
  </si>
  <si>
    <t>Różne opłaty i składki:</t>
  </si>
  <si>
    <t>Wydatki inwestycyjne jednostek budżetowych:</t>
  </si>
  <si>
    <t>a) Szlak Morawsko-Śląsko-Oderski - Rzeka łączy ludzi</t>
  </si>
  <si>
    <t>Wynagrodzenia bezosobowe</t>
  </si>
  <si>
    <t>Zakup energii</t>
  </si>
  <si>
    <t>b) Utrzymanie obiektów gminnych</t>
  </si>
  <si>
    <t>b) Przekształcenie poprzemysłowego terenu pod teren inwestycyjny w Kuźni Raciborskiej</t>
  </si>
  <si>
    <t>Składki na ubezpieczenia społeczne</t>
  </si>
  <si>
    <t>Składki na Fundusz Pracy</t>
  </si>
  <si>
    <t>2.1. Wydatki związane z realizacją ich statutowych zadań:</t>
  </si>
  <si>
    <t>Zakup środków żywności</t>
  </si>
  <si>
    <t>a) Zakup i wdrożenie systemu e-sesja do obsługi działalności BRM i posiedzeń Rady Miejskiej</t>
  </si>
  <si>
    <t>Dodatkowe wynagrodzenie roczne</t>
  </si>
  <si>
    <t>Wpłaty na Państwowy Fundusz Rehabilitacji osób Niepełnosprawnych</t>
  </si>
  <si>
    <t>Zakup środków dydaktycznych i książek</t>
  </si>
  <si>
    <t>Podróże służbowe krajowe</t>
  </si>
  <si>
    <t>Odpisy na zakładowy fundusz świadczeń socjalnych</t>
  </si>
  <si>
    <t>Podatek od towarów i usług (VAT)</t>
  </si>
  <si>
    <t>Wydatki osobowe niezaliczone do wynagrodzeń</t>
  </si>
  <si>
    <t>Wynagrodzenia agencyjno-prowizyjne</t>
  </si>
  <si>
    <t>a) Wynagrodzenia z tytułu umów zleceń</t>
  </si>
  <si>
    <t>b) Zakup materiałów biurowych (FS Ruda Kozielska)</t>
  </si>
  <si>
    <t>Zakup usług zdrowotnych</t>
  </si>
  <si>
    <t>Koszty postępowania sądowego i prokuratorskiego</t>
  </si>
  <si>
    <t>a) Składki i opłaty na rzecz stowarzyszeń do których należy gmina</t>
  </si>
  <si>
    <t>b) Promocja wsi (FS Jankowice)</t>
  </si>
  <si>
    <t>7.</t>
  </si>
  <si>
    <t>Szkolenia pracowników niebędących członkami korpusu służby cywilnej</t>
  </si>
  <si>
    <t>9.</t>
  </si>
  <si>
    <t>Różne wydatki na rzecz osób fizycznych</t>
  </si>
  <si>
    <t xml:space="preserve">Opłaty z tytułu zakupu usług telekomunikacyjnych </t>
  </si>
  <si>
    <t>3. Wydatki jednostek budżetowych, w tym na:</t>
  </si>
  <si>
    <t>3.1. Wynagrodzenia i składki od nich naliczane, w tym:</t>
  </si>
  <si>
    <t>3.2. Wydatki związane z realizacją ich statutowych zadań, w tym:</t>
  </si>
  <si>
    <t>a) Na utrzymanie jednostek ochotniczych straży pożarnych (pozostałe)</t>
  </si>
  <si>
    <t>Wydatki na zakupy inwestycyjne jednostek budżetowych:</t>
  </si>
  <si>
    <t>10.</t>
  </si>
  <si>
    <t>12</t>
  </si>
  <si>
    <t>Zwrot niewykorzystanych dotacji oraz płatności</t>
  </si>
  <si>
    <t>Dotacja podmiotowa z budżetu dla niepublicznej jednostki systemu oświaty</t>
  </si>
  <si>
    <t>Zakup usług przez jednostki samorządu terytorialnego od innych jednostek samorządu terytorialnego</t>
  </si>
  <si>
    <t>Dotacja celowa z budżetu na finansowanie lub dofinansowanie zadań zleconych do realizacji pozostałym jednostkom nie zaliczanym do sektora finansów publicznych</t>
  </si>
  <si>
    <t>Świadczenia społeczne</t>
  </si>
  <si>
    <t>Świadczenia społeczne:</t>
  </si>
  <si>
    <t>1.Dotacje na zadania bieżące, w tym:</t>
  </si>
  <si>
    <t>Odsetki od dotacji oraz płatności wykorzystanych niezgodnie z przeznaczeniem lub wykorzystanych z naruszeniem procedur, o których mowa w art. 184 ustawy, pobranych nienależnie lub w nadmiernej wysokości</t>
  </si>
  <si>
    <t>a) Dotacja na placówki wsparcia dziennego</t>
  </si>
  <si>
    <t>a) Przeprowadzenie Akcji Sprzątania Świata oraz Dnia Święta Ziemi</t>
  </si>
  <si>
    <t>b) Utrzymanie zieleni (FS Siedliska)</t>
  </si>
  <si>
    <t>a) Zakup usługi oświetleniowej</t>
  </si>
  <si>
    <t>b) Świadczenie usługi dystrybucji energii elektrycznej</t>
  </si>
  <si>
    <t>c) Opracowanie dokumentacji projektowych rozbudowy oświetlenia ulicznego w ciągu dróg gminnych</t>
  </si>
  <si>
    <t>a) Budowa oświetlenia ulicznego na terenie gminy Kuźnia Raciborska</t>
  </si>
  <si>
    <t>2.1.. Wydatki związane z realizacją ich statutowych zadań, w tym:</t>
  </si>
  <si>
    <t>a) Pozostałe wydatki dotyczące bezdomnych i odebranych zwierząt oraz zwierząt dzikich</t>
  </si>
  <si>
    <t>a) Utrzymanie szaletu w Rudach</t>
  </si>
  <si>
    <t>b) Likwidacja dzikich wysypisk śmieci</t>
  </si>
  <si>
    <t>c) Utrzymanie szaletu w Rudach</t>
  </si>
  <si>
    <t>b) Dotacja dla Gminnego Ośrodka Turystyki i Promocji w Rudach</t>
  </si>
  <si>
    <t>a) Dotacja dla Miejskiego Ośrodka Kultury, Sportu i Rekreacji w Kuźni Raciborskiej</t>
  </si>
  <si>
    <t>Dotacja celowa z budżetu na finansowanie lub dofinansowanie zadań zleconych do realizacji stowarzyszeniom</t>
  </si>
  <si>
    <t>a) Dotacja dla Gminnego Ośrodka Turystyki i Promocji w Rudach na zadania "Szerokie tory do kultury - inwestycja w zabytkową stację kolejki wąskotorowej w Rudach"</t>
  </si>
  <si>
    <t>a) Organizacja imprez integracyjnych (FS Turze)</t>
  </si>
  <si>
    <t>c) Organizacja imprez integracyjnych (FS Turze)</t>
  </si>
  <si>
    <t>Stypendia dla uczniów</t>
  </si>
  <si>
    <t>e) Za życiem</t>
  </si>
  <si>
    <t>a) podopiecznych</t>
  </si>
  <si>
    <t>b) zasiłek dla opiekuna</t>
  </si>
  <si>
    <t>c) Świadczenia rodzinne</t>
  </si>
  <si>
    <t>d) Fundusz alimentacyjny</t>
  </si>
  <si>
    <t>c) Pozostałe wynagrodzenia i składki od nich naliczane</t>
  </si>
  <si>
    <t>b) Świadczenia rodzicielskie</t>
  </si>
  <si>
    <t>3.2. Wydatki związane z realizacja ich statutowych zadań, w tym:</t>
  </si>
  <si>
    <t>1.1. Wynagrodzenia i składki od nich naliczane:</t>
  </si>
  <si>
    <t>1.2. Wydatki związane z realizacją ich statutowych zadań:</t>
  </si>
  <si>
    <t>SP w Kuźni Raciborskiej</t>
  </si>
  <si>
    <t>SP w Rudach</t>
  </si>
  <si>
    <t>2.1. Wynagrodzenia i składki od nich naliczane:</t>
  </si>
  <si>
    <t>3.1. Wynagrodzenia i składki od nich naliczane:</t>
  </si>
  <si>
    <t>Podróże służbowe zagraniczne</t>
  </si>
  <si>
    <t>80152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</si>
  <si>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</si>
  <si>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</si>
  <si>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2.2. Wydatki związane z realizacją ich statutowych zadań:</t>
  </si>
  <si>
    <t>a) Materiały, narzędzia i elementy wyposażenia służące poprawie jakości użytkowania gminnych obiektów infrastruktury w sołectwie (FS Ruda Kozielska)</t>
  </si>
  <si>
    <t>Zwrot dotacji oraz płatności wykorzystanych niezgodnie z przeznaczeniem lub wykorzystanych z naruszeniem procedur, o których mowa w art. 184 ustawy, pobranych nienależnie lub w nadmiernej wysokości</t>
  </si>
  <si>
    <t>Wydatki na zakup i objęcie akcji:</t>
  </si>
  <si>
    <t>dot. ekwiwalentu za odzież</t>
  </si>
  <si>
    <t>w tym na zadania zlecone na program rządowy "Dobry start"</t>
  </si>
  <si>
    <t>środki pochodzą z dotacji otrzymanej z budżetu państwa na zadania realizowanie przez gminę po podstawie porozumień z organami administracji rządowej i przeznaczone są na opiekę nad miejscami pamięci narodowej oraz grobami i cmentarzami wojennymi</t>
  </si>
  <si>
    <t>w tym środki z dotacji z budżetu państwa na zadania własne</t>
  </si>
  <si>
    <t>w tym środki własne</t>
  </si>
  <si>
    <t xml:space="preserve">Zał. Nr 2 do Zarządzenia Nr B.0050.86.2020 Burmistrza Miasta Kuźnia Raciborska </t>
  </si>
  <si>
    <t xml:space="preserve">z dnia 26 marca 2020 r.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</si>
</sst>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0000000\ _z_ł_-;\-* #,##0.00000000\ _z_ł_-;_-* &quot;-&quot;??\ _z_ł_-;_-@_-"/>
    <numFmt numFmtId="175" formatCode="_-* #,##0.000000000\ _z_ł_-;\-* #,##0.000000000\ _z_ł_-;_-* &quot;-&quot;??\ _z_ł_-;_-@_-"/>
    <numFmt numFmtId="176" formatCode="_-* #,##0.0000000000\ _z_ł_-;\-* #,##0.0000000000\ _z_ł_-;_-* &quot;-&quot;??\ _z_ł_-;_-@_-"/>
    <numFmt numFmtId="177" formatCode="_-* #,##0.00000000000\ _z_ł_-;\-* #,##0.00000000000\ _z_ł_-;_-* &quot;-&quot;??\ _z_ł_-;_-@_-"/>
    <numFmt numFmtId="178" formatCode="0.0%"/>
    <numFmt numFmtId="179" formatCode="0.000%"/>
    <numFmt numFmtId="180" formatCode="0.0000%"/>
    <numFmt numFmtId="181" formatCode="#,##0.0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0.000"/>
    <numFmt numFmtId="187" formatCode="00\-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0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5" fillId="32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4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42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5" fillId="32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vertical="center"/>
    </xf>
    <xf numFmtId="0" fontId="4" fillId="32" borderId="10" xfId="0" applyNumberFormat="1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9" fillId="32" borderId="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8" fillId="34" borderId="1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vertical="center"/>
    </xf>
    <xf numFmtId="49" fontId="9" fillId="32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vertical="center"/>
    </xf>
    <xf numFmtId="4" fontId="5" fillId="33" borderId="10" xfId="42" applyNumberFormat="1" applyFont="1" applyFill="1" applyBorder="1" applyAlignment="1">
      <alignment vertical="center"/>
    </xf>
    <xf numFmtId="4" fontId="9" fillId="34" borderId="10" xfId="0" applyNumberFormat="1" applyFont="1" applyFill="1" applyBorder="1" applyAlignment="1">
      <alignment vertical="center"/>
    </xf>
    <xf numFmtId="49" fontId="9" fillId="34" borderId="1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9" fillId="35" borderId="10" xfId="42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8" fillId="34" borderId="10" xfId="42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36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9" fontId="8" fillId="4" borderId="10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vertical="center" wrapText="1"/>
    </xf>
    <xf numFmtId="4" fontId="8" fillId="4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4" fontId="5" fillId="4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8" fillId="32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9" fontId="8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4" fontId="8" fillId="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5" fillId="32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14" xfId="0" applyNumberFormat="1" applyFont="1" applyFill="1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 wrapText="1"/>
    </xf>
    <xf numFmtId="0" fontId="9" fillId="32" borderId="0" xfId="0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14" xfId="0" applyNumberFormat="1" applyFont="1" applyFill="1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23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3.875" style="2" bestFit="1" customWidth="1"/>
    <col min="2" max="2" width="4.625" style="2" bestFit="1" customWidth="1"/>
    <col min="3" max="3" width="7.375" style="2" bestFit="1" customWidth="1"/>
    <col min="4" max="4" width="23.75390625" style="2" customWidth="1"/>
    <col min="5" max="5" width="12.375" style="178" bestFit="1" customWidth="1"/>
    <col min="6" max="6" width="13.625" style="67" bestFit="1" customWidth="1"/>
    <col min="7" max="7" width="9.375" style="68" bestFit="1" customWidth="1"/>
    <col min="8" max="8" width="12.00390625" style="1" customWidth="1"/>
    <col min="9" max="9" width="12.125" style="1" customWidth="1"/>
    <col min="10" max="10" width="9.125" style="1" hidden="1" customWidth="1"/>
    <col min="11" max="11" width="12.25390625" style="1" customWidth="1"/>
    <col min="12" max="12" width="12.75390625" style="1" bestFit="1" customWidth="1"/>
    <col min="13" max="16384" width="9.125" style="2" customWidth="1"/>
  </cols>
  <sheetData>
    <row r="1" spans="1:7" ht="16.5" customHeight="1">
      <c r="A1" s="210" t="s">
        <v>562</v>
      </c>
      <c r="B1" s="210"/>
      <c r="C1" s="210"/>
      <c r="D1" s="210"/>
      <c r="E1" s="210"/>
      <c r="F1" s="210"/>
      <c r="G1" s="210"/>
    </row>
    <row r="2" spans="1:7" ht="16.5" customHeight="1">
      <c r="A2" s="210" t="s">
        <v>563</v>
      </c>
      <c r="B2" s="210"/>
      <c r="C2" s="210"/>
      <c r="D2" s="210"/>
      <c r="E2" s="210"/>
      <c r="F2" s="210"/>
      <c r="G2" s="210"/>
    </row>
    <row r="3" spans="1:5" ht="16.5" customHeight="1">
      <c r="A3" s="65"/>
      <c r="B3" s="65"/>
      <c r="C3" s="65"/>
      <c r="D3" s="66"/>
      <c r="E3" s="65"/>
    </row>
    <row r="4" spans="1:7" ht="12">
      <c r="A4" s="211" t="s">
        <v>197</v>
      </c>
      <c r="B4" s="211"/>
      <c r="C4" s="211"/>
      <c r="D4" s="211"/>
      <c r="E4" s="211"/>
      <c r="F4" s="211"/>
      <c r="G4" s="211"/>
    </row>
    <row r="5" spans="1:7" ht="12.75" customHeight="1">
      <c r="A5" s="212" t="s">
        <v>445</v>
      </c>
      <c r="B5" s="212"/>
      <c r="C5" s="212"/>
      <c r="D5" s="212"/>
      <c r="E5" s="212"/>
      <c r="F5" s="212"/>
      <c r="G5" s="212"/>
    </row>
    <row r="6" spans="1:5" ht="12.75" customHeight="1">
      <c r="A6" s="69"/>
      <c r="B6" s="69"/>
      <c r="C6" s="69"/>
      <c r="D6" s="69"/>
      <c r="E6" s="69"/>
    </row>
    <row r="7" spans="1:11" s="73" customFormat="1" ht="36" customHeight="1">
      <c r="A7" s="70" t="s">
        <v>257</v>
      </c>
      <c r="B7" s="70" t="s">
        <v>243</v>
      </c>
      <c r="C7" s="70" t="s">
        <v>259</v>
      </c>
      <c r="D7" s="71" t="s">
        <v>260</v>
      </c>
      <c r="E7" s="72" t="s">
        <v>333</v>
      </c>
      <c r="F7" s="72" t="s">
        <v>446</v>
      </c>
      <c r="G7" s="72" t="s">
        <v>447</v>
      </c>
      <c r="I7" s="74"/>
      <c r="K7" s="75"/>
    </row>
    <row r="8" spans="1:11" ht="12">
      <c r="A8" s="3">
        <v>1</v>
      </c>
      <c r="B8" s="3">
        <v>2</v>
      </c>
      <c r="C8" s="3">
        <v>3</v>
      </c>
      <c r="D8" s="76">
        <v>4</v>
      </c>
      <c r="E8" s="77">
        <v>5</v>
      </c>
      <c r="F8" s="77">
        <v>6</v>
      </c>
      <c r="G8" s="77">
        <v>7</v>
      </c>
      <c r="H8" s="4"/>
      <c r="I8" s="4"/>
      <c r="J8" s="4"/>
      <c r="K8" s="4"/>
    </row>
    <row r="9" spans="1:11" s="57" customFormat="1" ht="12">
      <c r="A9" s="62" t="s">
        <v>244</v>
      </c>
      <c r="B9" s="62" t="s">
        <v>293</v>
      </c>
      <c r="C9" s="62"/>
      <c r="D9" s="63" t="s">
        <v>258</v>
      </c>
      <c r="E9" s="64">
        <f>SUM(E11,E16,E21)</f>
        <v>145987.13</v>
      </c>
      <c r="F9" s="64">
        <f>SUM(F11,F16,F21)</f>
        <v>143386.26</v>
      </c>
      <c r="G9" s="64">
        <f>F9*100/E9</f>
        <v>98.21842514473707</v>
      </c>
      <c r="H9" s="56"/>
      <c r="I9" s="56"/>
      <c r="J9" s="56"/>
      <c r="K9" s="56"/>
    </row>
    <row r="10" spans="1:11" s="8" customFormat="1" ht="12">
      <c r="A10" s="16"/>
      <c r="B10" s="16"/>
      <c r="C10" s="16"/>
      <c r="D10" s="17"/>
      <c r="E10" s="18"/>
      <c r="F10" s="18"/>
      <c r="G10" s="18"/>
      <c r="H10" s="7"/>
      <c r="I10" s="7"/>
      <c r="J10" s="7"/>
      <c r="K10" s="7"/>
    </row>
    <row r="11" spans="1:11" s="57" customFormat="1" ht="12">
      <c r="A11" s="53"/>
      <c r="B11" s="53"/>
      <c r="C11" s="53" t="s">
        <v>292</v>
      </c>
      <c r="D11" s="54" t="s">
        <v>291</v>
      </c>
      <c r="E11" s="55">
        <f>E12</f>
        <v>5000</v>
      </c>
      <c r="F11" s="55">
        <f>F12</f>
        <v>5000</v>
      </c>
      <c r="G11" s="55">
        <f aca="true" t="shared" si="0" ref="G11:G127">F11*100/E11</f>
        <v>100</v>
      </c>
      <c r="H11" s="56"/>
      <c r="I11" s="56"/>
      <c r="J11" s="56"/>
      <c r="K11" s="56"/>
    </row>
    <row r="12" spans="1:11" s="8" customFormat="1" ht="12">
      <c r="A12" s="58"/>
      <c r="B12" s="58"/>
      <c r="C12" s="58"/>
      <c r="D12" s="5" t="s">
        <v>264</v>
      </c>
      <c r="E12" s="6">
        <f>SUM(E13)</f>
        <v>5000</v>
      </c>
      <c r="F12" s="6">
        <f>SUM(F13)</f>
        <v>5000</v>
      </c>
      <c r="G12" s="6">
        <f t="shared" si="0"/>
        <v>100</v>
      </c>
      <c r="H12" s="7"/>
      <c r="I12" s="7"/>
      <c r="J12" s="7"/>
      <c r="K12" s="7"/>
    </row>
    <row r="13" spans="1:11" s="8" customFormat="1" ht="31.5" customHeight="1">
      <c r="A13" s="179" t="s">
        <v>448</v>
      </c>
      <c r="B13" s="179"/>
      <c r="C13" s="179"/>
      <c r="D13" s="10" t="s">
        <v>364</v>
      </c>
      <c r="E13" s="11">
        <f>SUM(E14)</f>
        <v>5000</v>
      </c>
      <c r="F13" s="11">
        <f>SUM(F14)</f>
        <v>5000</v>
      </c>
      <c r="G13" s="11">
        <f t="shared" si="0"/>
        <v>100</v>
      </c>
      <c r="H13" s="7"/>
      <c r="I13" s="7"/>
      <c r="J13" s="7"/>
      <c r="K13" s="7"/>
    </row>
    <row r="14" spans="1:11" s="15" customFormat="1" ht="67.5">
      <c r="A14" s="179"/>
      <c r="B14" s="179"/>
      <c r="C14" s="179"/>
      <c r="D14" s="12" t="s">
        <v>352</v>
      </c>
      <c r="E14" s="13">
        <v>5000</v>
      </c>
      <c r="F14" s="13">
        <v>5000</v>
      </c>
      <c r="G14" s="13">
        <f t="shared" si="0"/>
        <v>100</v>
      </c>
      <c r="H14" s="14"/>
      <c r="I14" s="14"/>
      <c r="J14" s="14"/>
      <c r="K14" s="14"/>
    </row>
    <row r="15" spans="1:11" s="8" customFormat="1" ht="12">
      <c r="A15" s="16"/>
      <c r="B15" s="16"/>
      <c r="C15" s="16"/>
      <c r="D15" s="17"/>
      <c r="E15" s="18"/>
      <c r="F15" s="18"/>
      <c r="G15" s="18"/>
      <c r="H15" s="7"/>
      <c r="I15" s="7"/>
      <c r="J15" s="7"/>
      <c r="K15" s="7"/>
    </row>
    <row r="16" spans="1:11" s="57" customFormat="1" ht="12">
      <c r="A16" s="53"/>
      <c r="B16" s="53"/>
      <c r="C16" s="53" t="s">
        <v>294</v>
      </c>
      <c r="D16" s="54" t="s">
        <v>262</v>
      </c>
      <c r="E16" s="55">
        <f aca="true" t="shared" si="1" ref="E16:F18">SUM(E17)</f>
        <v>3000</v>
      </c>
      <c r="F16" s="55">
        <f t="shared" si="1"/>
        <v>2313.7</v>
      </c>
      <c r="G16" s="55">
        <f t="shared" si="0"/>
        <v>77.12333333333332</v>
      </c>
      <c r="H16" s="56"/>
      <c r="I16" s="56"/>
      <c r="J16" s="56"/>
      <c r="K16" s="56"/>
    </row>
    <row r="17" spans="1:11" s="8" customFormat="1" ht="12">
      <c r="A17" s="58"/>
      <c r="B17" s="58"/>
      <c r="C17" s="58"/>
      <c r="D17" s="5" t="s">
        <v>264</v>
      </c>
      <c r="E17" s="6">
        <f t="shared" si="1"/>
        <v>3000</v>
      </c>
      <c r="F17" s="6">
        <f t="shared" si="1"/>
        <v>2313.7</v>
      </c>
      <c r="G17" s="6">
        <f t="shared" si="0"/>
        <v>77.12333333333332</v>
      </c>
      <c r="H17" s="7"/>
      <c r="I17" s="7"/>
      <c r="J17" s="7"/>
      <c r="K17" s="7"/>
    </row>
    <row r="18" spans="1:11" s="8" customFormat="1" ht="27.75" customHeight="1">
      <c r="A18" s="179" t="s">
        <v>448</v>
      </c>
      <c r="B18" s="179"/>
      <c r="C18" s="179"/>
      <c r="D18" s="10" t="s">
        <v>364</v>
      </c>
      <c r="E18" s="11">
        <f t="shared" si="1"/>
        <v>3000</v>
      </c>
      <c r="F18" s="11">
        <f t="shared" si="1"/>
        <v>2313.7</v>
      </c>
      <c r="G18" s="11">
        <f t="shared" si="0"/>
        <v>77.12333333333332</v>
      </c>
      <c r="H18" s="7"/>
      <c r="I18" s="7"/>
      <c r="J18" s="7"/>
      <c r="K18" s="7"/>
    </row>
    <row r="19" spans="1:11" s="15" customFormat="1" ht="45">
      <c r="A19" s="179"/>
      <c r="B19" s="179"/>
      <c r="C19" s="179"/>
      <c r="D19" s="12" t="s">
        <v>336</v>
      </c>
      <c r="E19" s="19">
        <v>3000</v>
      </c>
      <c r="F19" s="20">
        <v>2313.7</v>
      </c>
      <c r="G19" s="11">
        <f t="shared" si="0"/>
        <v>77.12333333333332</v>
      </c>
      <c r="H19" s="14"/>
      <c r="I19" s="14"/>
      <c r="J19" s="14"/>
      <c r="K19" s="14"/>
    </row>
    <row r="20" spans="1:11" s="8" customFormat="1" ht="12">
      <c r="A20" s="16"/>
      <c r="B20" s="16"/>
      <c r="C20" s="16"/>
      <c r="D20" s="17"/>
      <c r="E20" s="18"/>
      <c r="F20" s="18"/>
      <c r="G20" s="18"/>
      <c r="H20" s="7"/>
      <c r="I20" s="7"/>
      <c r="J20" s="7"/>
      <c r="K20" s="7"/>
    </row>
    <row r="21" spans="1:12" s="21" customFormat="1" ht="12">
      <c r="A21" s="60"/>
      <c r="B21" s="60"/>
      <c r="C21" s="53" t="s">
        <v>437</v>
      </c>
      <c r="D21" s="54" t="s">
        <v>263</v>
      </c>
      <c r="E21" s="55">
        <f>SUM(E22)</f>
        <v>137987.13</v>
      </c>
      <c r="F21" s="55">
        <f>SUM(F22)</f>
        <v>136072.56</v>
      </c>
      <c r="G21" s="55">
        <f t="shared" si="0"/>
        <v>98.61250103542265</v>
      </c>
      <c r="H21" s="7"/>
      <c r="I21" s="7"/>
      <c r="J21" s="7"/>
      <c r="K21" s="7"/>
      <c r="L21" s="8"/>
    </row>
    <row r="22" spans="1:12" s="21" customFormat="1" ht="12">
      <c r="A22" s="58"/>
      <c r="B22" s="58"/>
      <c r="C22" s="58"/>
      <c r="D22" s="5" t="s">
        <v>267</v>
      </c>
      <c r="E22" s="6">
        <f>SUM(E23,E25)</f>
        <v>137987.13</v>
      </c>
      <c r="F22" s="6">
        <f>SUM(F23,F25)</f>
        <v>136072.56</v>
      </c>
      <c r="G22" s="6">
        <f t="shared" si="0"/>
        <v>98.61250103542265</v>
      </c>
      <c r="H22" s="7"/>
      <c r="I22" s="7"/>
      <c r="J22" s="7"/>
      <c r="K22" s="7"/>
      <c r="L22" s="8"/>
    </row>
    <row r="23" spans="1:12" s="21" customFormat="1" ht="24">
      <c r="A23" s="180" t="s">
        <v>448</v>
      </c>
      <c r="B23" s="181"/>
      <c r="C23" s="182"/>
      <c r="D23" s="10" t="s">
        <v>221</v>
      </c>
      <c r="E23" s="11">
        <f>SUM(E24)</f>
        <v>7024</v>
      </c>
      <c r="F23" s="11">
        <f>SUM(F24)</f>
        <v>7023.33</v>
      </c>
      <c r="G23" s="11">
        <f t="shared" si="0"/>
        <v>99.99046127562643</v>
      </c>
      <c r="H23" s="7"/>
      <c r="I23" s="7"/>
      <c r="J23" s="7"/>
      <c r="K23" s="7"/>
      <c r="L23" s="8"/>
    </row>
    <row r="24" spans="1:12" s="21" customFormat="1" ht="22.5">
      <c r="A24" s="183"/>
      <c r="B24" s="184"/>
      <c r="C24" s="185"/>
      <c r="D24" s="48" t="s">
        <v>17</v>
      </c>
      <c r="E24" s="13">
        <v>7024</v>
      </c>
      <c r="F24" s="13">
        <v>7023.33</v>
      </c>
      <c r="G24" s="11">
        <f t="shared" si="0"/>
        <v>99.99046127562643</v>
      </c>
      <c r="H24" s="7"/>
      <c r="I24" s="7"/>
      <c r="J24" s="7"/>
      <c r="K24" s="7"/>
      <c r="L24" s="8"/>
    </row>
    <row r="25" spans="1:12" s="21" customFormat="1" ht="24">
      <c r="A25" s="183"/>
      <c r="B25" s="184"/>
      <c r="C25" s="185"/>
      <c r="D25" s="10" t="s">
        <v>340</v>
      </c>
      <c r="E25" s="11">
        <f>SUM(E26,E28)</f>
        <v>130963.13</v>
      </c>
      <c r="F25" s="11">
        <f>SUM(F26,F28)</f>
        <v>129049.23000000001</v>
      </c>
      <c r="G25" s="11">
        <f t="shared" si="0"/>
        <v>98.53859632096454</v>
      </c>
      <c r="H25" s="7"/>
      <c r="I25" s="7"/>
      <c r="J25" s="7"/>
      <c r="K25" s="7"/>
      <c r="L25" s="8"/>
    </row>
    <row r="26" spans="1:12" s="21" customFormat="1" ht="24">
      <c r="A26" s="183"/>
      <c r="B26" s="184"/>
      <c r="C26" s="185"/>
      <c r="D26" s="10" t="s">
        <v>398</v>
      </c>
      <c r="E26" s="11">
        <f>SUM(E27)</f>
        <v>800</v>
      </c>
      <c r="F26" s="11">
        <f>SUM(F27)</f>
        <v>800</v>
      </c>
      <c r="G26" s="11">
        <f t="shared" si="0"/>
        <v>100</v>
      </c>
      <c r="H26" s="7"/>
      <c r="I26" s="7"/>
      <c r="J26" s="7"/>
      <c r="K26" s="7"/>
      <c r="L26" s="8"/>
    </row>
    <row r="27" spans="1:12" s="36" customFormat="1" ht="22.5">
      <c r="A27" s="183"/>
      <c r="B27" s="184"/>
      <c r="C27" s="185"/>
      <c r="D27" s="26" t="s">
        <v>461</v>
      </c>
      <c r="E27" s="13">
        <v>800</v>
      </c>
      <c r="F27" s="13">
        <v>800</v>
      </c>
      <c r="G27" s="13">
        <f t="shared" si="0"/>
        <v>100</v>
      </c>
      <c r="H27" s="14"/>
      <c r="I27" s="14"/>
      <c r="J27" s="14"/>
      <c r="K27" s="14"/>
      <c r="L27" s="15"/>
    </row>
    <row r="28" spans="1:12" s="21" customFormat="1" ht="36">
      <c r="A28" s="183"/>
      <c r="B28" s="184"/>
      <c r="C28" s="185"/>
      <c r="D28" s="10" t="s">
        <v>397</v>
      </c>
      <c r="E28" s="11">
        <f>SUM(E29:E32)</f>
        <v>130163.13</v>
      </c>
      <c r="F28" s="11">
        <f>SUM(F29:F32)</f>
        <v>128249.23000000001</v>
      </c>
      <c r="G28" s="11">
        <f t="shared" si="0"/>
        <v>98.52961433856117</v>
      </c>
      <c r="H28" s="7"/>
      <c r="I28" s="7"/>
      <c r="J28" s="7"/>
      <c r="K28" s="7"/>
      <c r="L28" s="8"/>
    </row>
    <row r="29" spans="1:12" s="36" customFormat="1" ht="27" customHeight="1">
      <c r="A29" s="183"/>
      <c r="B29" s="184"/>
      <c r="C29" s="185"/>
      <c r="D29" s="26" t="s">
        <v>467</v>
      </c>
      <c r="E29" s="13">
        <v>962.3</v>
      </c>
      <c r="F29" s="13">
        <v>962.3</v>
      </c>
      <c r="G29" s="13">
        <f t="shared" si="0"/>
        <v>100</v>
      </c>
      <c r="H29" s="14"/>
      <c r="I29" s="14"/>
      <c r="J29" s="14"/>
      <c r="K29" s="14"/>
      <c r="L29" s="15"/>
    </row>
    <row r="30" spans="1:12" s="36" customFormat="1" ht="11.25">
      <c r="A30" s="183"/>
      <c r="B30" s="184"/>
      <c r="C30" s="185"/>
      <c r="D30" s="26" t="s">
        <v>464</v>
      </c>
      <c r="E30" s="13">
        <v>452.4</v>
      </c>
      <c r="F30" s="13">
        <v>452.4</v>
      </c>
      <c r="G30" s="13">
        <f t="shared" si="0"/>
        <v>100</v>
      </c>
      <c r="H30" s="14"/>
      <c r="I30" s="14"/>
      <c r="J30" s="14"/>
      <c r="K30" s="14"/>
      <c r="L30" s="15"/>
    </row>
    <row r="31" spans="1:12" s="36" customFormat="1" ht="22.5">
      <c r="A31" s="183"/>
      <c r="B31" s="184"/>
      <c r="C31" s="185"/>
      <c r="D31" s="26" t="s">
        <v>465</v>
      </c>
      <c r="E31" s="13">
        <v>315.68</v>
      </c>
      <c r="F31" s="13">
        <v>315.68</v>
      </c>
      <c r="G31" s="13">
        <f t="shared" si="0"/>
        <v>100</v>
      </c>
      <c r="H31" s="14"/>
      <c r="I31" s="14"/>
      <c r="J31" s="14"/>
      <c r="K31" s="14"/>
      <c r="L31" s="15"/>
    </row>
    <row r="32" spans="1:12" s="36" customFormat="1" ht="11.25">
      <c r="A32" s="183"/>
      <c r="B32" s="184"/>
      <c r="C32" s="185"/>
      <c r="D32" s="26" t="s">
        <v>466</v>
      </c>
      <c r="E32" s="13">
        <v>128432.75</v>
      </c>
      <c r="F32" s="13">
        <v>126518.85</v>
      </c>
      <c r="G32" s="13">
        <f t="shared" si="0"/>
        <v>98.50980376889851</v>
      </c>
      <c r="H32" s="14"/>
      <c r="I32" s="14"/>
      <c r="J32" s="14"/>
      <c r="K32" s="14"/>
      <c r="L32" s="15"/>
    </row>
    <row r="33" spans="1:12" s="21" customFormat="1" ht="191.25">
      <c r="A33" s="186"/>
      <c r="B33" s="187"/>
      <c r="C33" s="188"/>
      <c r="D33" s="61" t="s">
        <v>196</v>
      </c>
      <c r="E33" s="19"/>
      <c r="F33" s="18"/>
      <c r="G33" s="18"/>
      <c r="H33" s="7"/>
      <c r="I33" s="7"/>
      <c r="J33" s="7"/>
      <c r="K33" s="7"/>
      <c r="L33" s="8"/>
    </row>
    <row r="34" spans="1:12" s="21" customFormat="1" ht="12.75" customHeight="1">
      <c r="A34" s="16"/>
      <c r="B34" s="16"/>
      <c r="C34" s="16"/>
      <c r="D34" s="17"/>
      <c r="E34" s="18"/>
      <c r="F34" s="18"/>
      <c r="G34" s="18"/>
      <c r="H34" s="7"/>
      <c r="I34" s="7"/>
      <c r="J34" s="7"/>
      <c r="K34" s="7"/>
      <c r="L34" s="8"/>
    </row>
    <row r="35" spans="1:12" s="83" customFormat="1" ht="36">
      <c r="A35" s="78" t="s">
        <v>245</v>
      </c>
      <c r="B35" s="78" t="s">
        <v>77</v>
      </c>
      <c r="C35" s="78"/>
      <c r="D35" s="79" t="s">
        <v>78</v>
      </c>
      <c r="E35" s="80">
        <f>SUM(E37)</f>
        <v>15000</v>
      </c>
      <c r="F35" s="80">
        <f>SUM(F37)</f>
        <v>13530</v>
      </c>
      <c r="G35" s="80">
        <f t="shared" si="0"/>
        <v>90.2</v>
      </c>
      <c r="H35" s="81"/>
      <c r="I35" s="81"/>
      <c r="J35" s="81"/>
      <c r="K35" s="81"/>
      <c r="L35" s="82"/>
    </row>
    <row r="36" spans="1:11" ht="12.75" customHeight="1">
      <c r="A36" s="45"/>
      <c r="B36" s="45"/>
      <c r="C36" s="45"/>
      <c r="D36" s="29"/>
      <c r="E36" s="30"/>
      <c r="F36" s="30"/>
      <c r="G36" s="30"/>
      <c r="H36" s="4"/>
      <c r="I36" s="4"/>
      <c r="J36" s="4"/>
      <c r="K36" s="4"/>
    </row>
    <row r="37" spans="1:12" s="90" customFormat="1" ht="12.75" customHeight="1">
      <c r="A37" s="84"/>
      <c r="B37" s="84"/>
      <c r="C37" s="84" t="s">
        <v>79</v>
      </c>
      <c r="D37" s="86" t="s">
        <v>263</v>
      </c>
      <c r="E37" s="87">
        <f aca="true" t="shared" si="2" ref="E37:F41">SUM(E38)</f>
        <v>15000</v>
      </c>
      <c r="F37" s="87">
        <f t="shared" si="2"/>
        <v>13530</v>
      </c>
      <c r="G37" s="87">
        <f t="shared" si="0"/>
        <v>90.2</v>
      </c>
      <c r="H37" s="88"/>
      <c r="I37" s="88"/>
      <c r="J37" s="88"/>
      <c r="K37" s="88"/>
      <c r="L37" s="89"/>
    </row>
    <row r="38" spans="1:11" ht="12.75" customHeight="1">
      <c r="A38" s="91"/>
      <c r="B38" s="91"/>
      <c r="C38" s="91"/>
      <c r="D38" s="93" t="s">
        <v>264</v>
      </c>
      <c r="E38" s="94">
        <f t="shared" si="2"/>
        <v>15000</v>
      </c>
      <c r="F38" s="94">
        <f t="shared" si="2"/>
        <v>13530</v>
      </c>
      <c r="G38" s="94">
        <f t="shared" si="0"/>
        <v>90.2</v>
      </c>
      <c r="H38" s="4"/>
      <c r="I38" s="4"/>
      <c r="J38" s="4"/>
      <c r="K38" s="4"/>
    </row>
    <row r="39" spans="1:11" ht="25.5" customHeight="1">
      <c r="A39" s="213" t="s">
        <v>448</v>
      </c>
      <c r="B39" s="214"/>
      <c r="C39" s="215"/>
      <c r="D39" s="23" t="s">
        <v>339</v>
      </c>
      <c r="E39" s="30">
        <f t="shared" si="2"/>
        <v>15000</v>
      </c>
      <c r="F39" s="30">
        <f t="shared" si="2"/>
        <v>13530</v>
      </c>
      <c r="G39" s="30">
        <f t="shared" si="0"/>
        <v>90.2</v>
      </c>
      <c r="H39" s="4"/>
      <c r="I39" s="4"/>
      <c r="J39" s="4"/>
      <c r="K39" s="4"/>
    </row>
    <row r="40" spans="1:11" ht="39.75" customHeight="1">
      <c r="A40" s="216"/>
      <c r="B40" s="217"/>
      <c r="C40" s="218"/>
      <c r="D40" s="23" t="s">
        <v>365</v>
      </c>
      <c r="E40" s="30">
        <f t="shared" si="2"/>
        <v>15000</v>
      </c>
      <c r="F40" s="30">
        <f t="shared" si="2"/>
        <v>13530</v>
      </c>
      <c r="G40" s="30">
        <f t="shared" si="0"/>
        <v>90.2</v>
      </c>
      <c r="H40" s="4"/>
      <c r="I40" s="4"/>
      <c r="J40" s="4"/>
      <c r="K40" s="4"/>
    </row>
    <row r="41" spans="1:12" s="39" customFormat="1" ht="12.75" customHeight="1">
      <c r="A41" s="216"/>
      <c r="B41" s="217"/>
      <c r="C41" s="218"/>
      <c r="D41" s="40" t="s">
        <v>147</v>
      </c>
      <c r="E41" s="35">
        <f t="shared" si="2"/>
        <v>15000</v>
      </c>
      <c r="F41" s="35">
        <f t="shared" si="2"/>
        <v>13530</v>
      </c>
      <c r="G41" s="35">
        <f t="shared" si="0"/>
        <v>90.2</v>
      </c>
      <c r="H41" s="33"/>
      <c r="I41" s="33"/>
      <c r="J41" s="33"/>
      <c r="K41" s="33"/>
      <c r="L41" s="34"/>
    </row>
    <row r="42" spans="1:12" s="39" customFormat="1" ht="56.25">
      <c r="A42" s="219"/>
      <c r="B42" s="220"/>
      <c r="C42" s="221"/>
      <c r="D42" s="40" t="s">
        <v>80</v>
      </c>
      <c r="E42" s="35">
        <v>15000</v>
      </c>
      <c r="F42" s="35">
        <v>13530</v>
      </c>
      <c r="G42" s="35">
        <f t="shared" si="0"/>
        <v>90.2</v>
      </c>
      <c r="H42" s="33"/>
      <c r="I42" s="33"/>
      <c r="J42" s="33"/>
      <c r="K42" s="33"/>
      <c r="L42" s="34"/>
    </row>
    <row r="43" spans="1:11" ht="12.75" customHeight="1">
      <c r="A43" s="45"/>
      <c r="B43" s="45"/>
      <c r="C43" s="45"/>
      <c r="D43" s="29"/>
      <c r="E43" s="30"/>
      <c r="F43" s="30"/>
      <c r="G43" s="30"/>
      <c r="H43" s="4"/>
      <c r="I43" s="4"/>
      <c r="J43" s="4"/>
      <c r="K43" s="4"/>
    </row>
    <row r="44" spans="1:11" s="8" customFormat="1" ht="12">
      <c r="A44" s="62" t="s">
        <v>419</v>
      </c>
      <c r="B44" s="62">
        <v>600</v>
      </c>
      <c r="C44" s="62"/>
      <c r="D44" s="63" t="s">
        <v>265</v>
      </c>
      <c r="E44" s="64">
        <f>SUM(E46,E56,E63,)</f>
        <v>1770861.48</v>
      </c>
      <c r="F44" s="64">
        <f>SUM(F46,F56,F63,)</f>
        <v>1549997.2399999998</v>
      </c>
      <c r="G44" s="64">
        <f t="shared" si="0"/>
        <v>87.52786468651404</v>
      </c>
      <c r="H44" s="7"/>
      <c r="I44" s="7"/>
      <c r="J44" s="7"/>
      <c r="K44" s="7"/>
    </row>
    <row r="45" spans="1:11" s="8" customFormat="1" ht="12">
      <c r="A45" s="103"/>
      <c r="B45" s="103"/>
      <c r="C45" s="103"/>
      <c r="D45" s="104"/>
      <c r="E45" s="105"/>
      <c r="F45" s="105"/>
      <c r="G45" s="105"/>
      <c r="H45" s="7"/>
      <c r="I45" s="7"/>
      <c r="J45" s="7"/>
      <c r="K45" s="7"/>
    </row>
    <row r="46" spans="1:11" s="96" customFormat="1" ht="24">
      <c r="A46" s="53"/>
      <c r="B46" s="53"/>
      <c r="C46" s="53" t="s">
        <v>303</v>
      </c>
      <c r="D46" s="54" t="s">
        <v>304</v>
      </c>
      <c r="E46" s="55">
        <f>E47</f>
        <v>600761</v>
      </c>
      <c r="F46" s="55">
        <f>F47</f>
        <v>573968.96</v>
      </c>
      <c r="G46" s="55">
        <f t="shared" si="0"/>
        <v>95.54031636540986</v>
      </c>
      <c r="H46" s="95"/>
      <c r="I46" s="95"/>
      <c r="J46" s="95"/>
      <c r="K46" s="95"/>
    </row>
    <row r="47" spans="1:11" s="8" customFormat="1" ht="12">
      <c r="A47" s="97"/>
      <c r="B47" s="97"/>
      <c r="C47" s="97"/>
      <c r="D47" s="98" t="s">
        <v>198</v>
      </c>
      <c r="E47" s="6">
        <f>SUM(E48,E51)</f>
        <v>600761</v>
      </c>
      <c r="F47" s="6">
        <f>SUM(F48,F51)</f>
        <v>573968.96</v>
      </c>
      <c r="G47" s="6">
        <f t="shared" si="0"/>
        <v>95.54031636540986</v>
      </c>
      <c r="H47" s="7"/>
      <c r="I47" s="7"/>
      <c r="J47" s="7"/>
      <c r="K47" s="7"/>
    </row>
    <row r="48" spans="1:11" s="8" customFormat="1" ht="24">
      <c r="A48" s="179" t="s">
        <v>448</v>
      </c>
      <c r="B48" s="179"/>
      <c r="C48" s="179"/>
      <c r="D48" s="10" t="s">
        <v>364</v>
      </c>
      <c r="E48" s="11">
        <f>SUM(E49:E50)</f>
        <v>439761</v>
      </c>
      <c r="F48" s="11">
        <f>SUM(F49:F50)</f>
        <v>420073.88</v>
      </c>
      <c r="G48" s="11">
        <f t="shared" si="0"/>
        <v>95.523222841498</v>
      </c>
      <c r="H48" s="7"/>
      <c r="I48" s="7"/>
      <c r="J48" s="7"/>
      <c r="K48" s="7"/>
    </row>
    <row r="49" spans="1:11" s="15" customFormat="1" ht="33.75">
      <c r="A49" s="179"/>
      <c r="B49" s="179"/>
      <c r="C49" s="179"/>
      <c r="D49" s="26" t="s">
        <v>337</v>
      </c>
      <c r="E49" s="13">
        <v>154000</v>
      </c>
      <c r="F49" s="13">
        <v>144410.4</v>
      </c>
      <c r="G49" s="13">
        <f t="shared" si="0"/>
        <v>93.77298701298702</v>
      </c>
      <c r="H49" s="14"/>
      <c r="I49" s="14"/>
      <c r="J49" s="14"/>
      <c r="K49" s="14"/>
    </row>
    <row r="50" spans="1:11" s="15" customFormat="1" ht="78.75">
      <c r="A50" s="179"/>
      <c r="B50" s="179"/>
      <c r="C50" s="179"/>
      <c r="D50" s="26" t="s">
        <v>46</v>
      </c>
      <c r="E50" s="13">
        <v>285761</v>
      </c>
      <c r="F50" s="13">
        <v>275663.48</v>
      </c>
      <c r="G50" s="13">
        <f t="shared" si="0"/>
        <v>96.46644573612214</v>
      </c>
      <c r="H50" s="14"/>
      <c r="I50" s="14"/>
      <c r="J50" s="14"/>
      <c r="K50" s="14"/>
    </row>
    <row r="51" spans="1:11" s="8" customFormat="1" ht="24">
      <c r="A51" s="179"/>
      <c r="B51" s="179"/>
      <c r="C51" s="179"/>
      <c r="D51" s="10" t="s">
        <v>340</v>
      </c>
      <c r="E51" s="11">
        <f aca="true" t="shared" si="3" ref="E51:F53">SUM(E52)</f>
        <v>161000</v>
      </c>
      <c r="F51" s="11">
        <f t="shared" si="3"/>
        <v>153895.08</v>
      </c>
      <c r="G51" s="11">
        <f t="shared" si="0"/>
        <v>95.58700621118011</v>
      </c>
      <c r="H51" s="7"/>
      <c r="I51" s="7"/>
      <c r="J51" s="7"/>
      <c r="K51" s="7"/>
    </row>
    <row r="52" spans="1:11" s="8" customFormat="1" ht="36">
      <c r="A52" s="179"/>
      <c r="B52" s="179"/>
      <c r="C52" s="179"/>
      <c r="D52" s="10" t="s">
        <v>366</v>
      </c>
      <c r="E52" s="11">
        <f t="shared" si="3"/>
        <v>161000</v>
      </c>
      <c r="F52" s="11">
        <f t="shared" si="3"/>
        <v>153895.08</v>
      </c>
      <c r="G52" s="11">
        <f t="shared" si="0"/>
        <v>95.58700621118011</v>
      </c>
      <c r="H52" s="7"/>
      <c r="I52" s="7"/>
      <c r="J52" s="7"/>
      <c r="K52" s="7"/>
    </row>
    <row r="53" spans="1:11" s="15" customFormat="1" ht="11.25">
      <c r="A53" s="179"/>
      <c r="B53" s="179"/>
      <c r="C53" s="179"/>
      <c r="D53" s="26" t="s">
        <v>147</v>
      </c>
      <c r="E53" s="13">
        <f t="shared" si="3"/>
        <v>161000</v>
      </c>
      <c r="F53" s="13">
        <f t="shared" si="3"/>
        <v>153895.08</v>
      </c>
      <c r="G53" s="13">
        <f t="shared" si="0"/>
        <v>95.58700621118011</v>
      </c>
      <c r="H53" s="14"/>
      <c r="I53" s="14"/>
      <c r="J53" s="14"/>
      <c r="K53" s="14"/>
    </row>
    <row r="54" spans="1:11" s="15" customFormat="1" ht="22.5">
      <c r="A54" s="179"/>
      <c r="B54" s="179"/>
      <c r="C54" s="179"/>
      <c r="D54" s="12" t="s">
        <v>439</v>
      </c>
      <c r="E54" s="19">
        <v>161000</v>
      </c>
      <c r="F54" s="19">
        <v>153895.08</v>
      </c>
      <c r="G54" s="19">
        <f t="shared" si="0"/>
        <v>95.58700621118011</v>
      </c>
      <c r="H54" s="14"/>
      <c r="I54" s="14"/>
      <c r="J54" s="14"/>
      <c r="K54" s="14"/>
    </row>
    <row r="55" spans="1:11" s="8" customFormat="1" ht="12">
      <c r="A55" s="16"/>
      <c r="B55" s="16"/>
      <c r="C55" s="16"/>
      <c r="D55" s="17"/>
      <c r="E55" s="18"/>
      <c r="F55" s="18"/>
      <c r="G55" s="18"/>
      <c r="H55" s="7"/>
      <c r="I55" s="7"/>
      <c r="J55" s="7"/>
      <c r="K55" s="7"/>
    </row>
    <row r="56" spans="1:11" s="96" customFormat="1" ht="24">
      <c r="A56" s="53"/>
      <c r="B56" s="53"/>
      <c r="C56" s="53" t="s">
        <v>305</v>
      </c>
      <c r="D56" s="54" t="s">
        <v>306</v>
      </c>
      <c r="E56" s="55">
        <f aca="true" t="shared" si="4" ref="E56:F58">SUM(E57)</f>
        <v>909</v>
      </c>
      <c r="F56" s="55">
        <f t="shared" si="4"/>
        <v>909</v>
      </c>
      <c r="G56" s="55">
        <f t="shared" si="0"/>
        <v>100</v>
      </c>
      <c r="H56" s="95"/>
      <c r="I56" s="95"/>
      <c r="J56" s="95"/>
      <c r="K56" s="95"/>
    </row>
    <row r="57" spans="1:12" s="21" customFormat="1" ht="12">
      <c r="A57" s="58"/>
      <c r="B57" s="58"/>
      <c r="C57" s="58"/>
      <c r="D57" s="5" t="s">
        <v>264</v>
      </c>
      <c r="E57" s="6">
        <f t="shared" si="4"/>
        <v>909</v>
      </c>
      <c r="F57" s="6">
        <f t="shared" si="4"/>
        <v>909</v>
      </c>
      <c r="G57" s="6">
        <f t="shared" si="0"/>
        <v>100</v>
      </c>
      <c r="H57" s="7"/>
      <c r="I57" s="7"/>
      <c r="J57" s="7"/>
      <c r="K57" s="7"/>
      <c r="L57" s="8"/>
    </row>
    <row r="58" spans="1:12" s="21" customFormat="1" ht="24">
      <c r="A58" s="179" t="s">
        <v>448</v>
      </c>
      <c r="B58" s="179"/>
      <c r="C58" s="179"/>
      <c r="D58" s="10" t="s">
        <v>339</v>
      </c>
      <c r="E58" s="11">
        <f t="shared" si="4"/>
        <v>909</v>
      </c>
      <c r="F58" s="11">
        <f t="shared" si="4"/>
        <v>909</v>
      </c>
      <c r="G58" s="11">
        <f t="shared" si="0"/>
        <v>100</v>
      </c>
      <c r="H58" s="7"/>
      <c r="I58" s="7"/>
      <c r="J58" s="7"/>
      <c r="K58" s="7"/>
      <c r="L58" s="8"/>
    </row>
    <row r="59" spans="1:12" s="21" customFormat="1" ht="36">
      <c r="A59" s="179"/>
      <c r="B59" s="179"/>
      <c r="C59" s="179"/>
      <c r="D59" s="10" t="s">
        <v>365</v>
      </c>
      <c r="E59" s="11">
        <f>SUM(E60)</f>
        <v>909</v>
      </c>
      <c r="F59" s="11">
        <f>SUM(F60)</f>
        <v>909</v>
      </c>
      <c r="G59" s="11">
        <f t="shared" si="0"/>
        <v>100</v>
      </c>
      <c r="H59" s="7"/>
      <c r="I59" s="7"/>
      <c r="J59" s="7"/>
      <c r="K59" s="7"/>
      <c r="L59" s="8"/>
    </row>
    <row r="60" spans="1:12" s="36" customFormat="1" ht="11.25">
      <c r="A60" s="179"/>
      <c r="B60" s="179"/>
      <c r="C60" s="179"/>
      <c r="D60" s="26" t="s">
        <v>45</v>
      </c>
      <c r="E60" s="13">
        <f>SUM(E61)</f>
        <v>909</v>
      </c>
      <c r="F60" s="13">
        <f>SUM(F61)</f>
        <v>909</v>
      </c>
      <c r="G60" s="13">
        <f t="shared" si="0"/>
        <v>100</v>
      </c>
      <c r="H60" s="14"/>
      <c r="I60" s="14"/>
      <c r="J60" s="14"/>
      <c r="K60" s="14"/>
      <c r="L60" s="15"/>
    </row>
    <row r="61" spans="1:12" s="36" customFormat="1" ht="11.25">
      <c r="A61" s="179"/>
      <c r="B61" s="179"/>
      <c r="C61" s="179"/>
      <c r="D61" s="12" t="s">
        <v>341</v>
      </c>
      <c r="E61" s="19">
        <v>909</v>
      </c>
      <c r="F61" s="19">
        <v>909</v>
      </c>
      <c r="G61" s="19">
        <f t="shared" si="0"/>
        <v>100</v>
      </c>
      <c r="H61" s="14"/>
      <c r="I61" s="14"/>
      <c r="J61" s="14"/>
      <c r="K61" s="14"/>
      <c r="L61" s="15"/>
    </row>
    <row r="62" spans="1:12" s="21" customFormat="1" ht="13.5" customHeight="1">
      <c r="A62" s="16"/>
      <c r="B62" s="16"/>
      <c r="C62" s="16"/>
      <c r="D62" s="17"/>
      <c r="E62" s="18"/>
      <c r="F62" s="18"/>
      <c r="G62" s="18"/>
      <c r="H62" s="7"/>
      <c r="I62" s="7"/>
      <c r="J62" s="7"/>
      <c r="K62" s="7"/>
      <c r="L62" s="8"/>
    </row>
    <row r="63" spans="1:11" s="57" customFormat="1" ht="12">
      <c r="A63" s="53"/>
      <c r="B63" s="53"/>
      <c r="C63" s="53">
        <v>60016</v>
      </c>
      <c r="D63" s="54" t="s">
        <v>266</v>
      </c>
      <c r="E63" s="55">
        <f>SUM(E64,E75)</f>
        <v>1169191.48</v>
      </c>
      <c r="F63" s="55">
        <f>SUM(F64,F75)</f>
        <v>975119.2799999999</v>
      </c>
      <c r="G63" s="55">
        <f t="shared" si="0"/>
        <v>83.40116197220321</v>
      </c>
      <c r="H63" s="56"/>
      <c r="I63" s="56"/>
      <c r="J63" s="56"/>
      <c r="K63" s="56"/>
    </row>
    <row r="64" spans="1:11" s="8" customFormat="1" ht="12">
      <c r="A64" s="58"/>
      <c r="B64" s="58"/>
      <c r="C64" s="58"/>
      <c r="D64" s="5" t="s">
        <v>264</v>
      </c>
      <c r="E64" s="6">
        <f>SUM(E65)</f>
        <v>1048463.7</v>
      </c>
      <c r="F64" s="6">
        <f>SUM(F65)</f>
        <v>975119.2799999999</v>
      </c>
      <c r="G64" s="6">
        <f t="shared" si="0"/>
        <v>93.00458184675348</v>
      </c>
      <c r="H64" s="7"/>
      <c r="I64" s="7"/>
      <c r="J64" s="7"/>
      <c r="K64" s="7"/>
    </row>
    <row r="65" spans="1:11" s="8" customFormat="1" ht="24">
      <c r="A65" s="180" t="s">
        <v>448</v>
      </c>
      <c r="B65" s="181"/>
      <c r="C65" s="182"/>
      <c r="D65" s="10" t="s">
        <v>339</v>
      </c>
      <c r="E65" s="11">
        <f>SUM(E66)</f>
        <v>1048463.7</v>
      </c>
      <c r="F65" s="11">
        <f>SUM(F66)</f>
        <v>975119.2799999999</v>
      </c>
      <c r="G65" s="11">
        <f t="shared" si="0"/>
        <v>93.00458184675348</v>
      </c>
      <c r="H65" s="7"/>
      <c r="I65" s="7"/>
      <c r="J65" s="7"/>
      <c r="K65" s="7"/>
    </row>
    <row r="66" spans="1:11" s="8" customFormat="1" ht="39.75" customHeight="1">
      <c r="A66" s="183"/>
      <c r="B66" s="184"/>
      <c r="C66" s="185"/>
      <c r="D66" s="10" t="s">
        <v>365</v>
      </c>
      <c r="E66" s="11">
        <f>SUM(E67,E73)</f>
        <v>1048463.7</v>
      </c>
      <c r="F66" s="11">
        <f>SUM(F67,F73)</f>
        <v>975119.2799999999</v>
      </c>
      <c r="G66" s="11">
        <f t="shared" si="0"/>
        <v>93.00458184675348</v>
      </c>
      <c r="H66" s="7"/>
      <c r="I66" s="7"/>
      <c r="J66" s="7"/>
      <c r="K66" s="7"/>
    </row>
    <row r="67" spans="1:11" s="15" customFormat="1" ht="11.25">
      <c r="A67" s="183"/>
      <c r="B67" s="184"/>
      <c r="C67" s="185"/>
      <c r="D67" s="26" t="s">
        <v>166</v>
      </c>
      <c r="E67" s="13">
        <f>SUM(E68:E72)</f>
        <v>1047113.7</v>
      </c>
      <c r="F67" s="13">
        <f>SUM(F68:F72)</f>
        <v>973805.2399999999</v>
      </c>
      <c r="G67" s="13">
        <f t="shared" si="0"/>
        <v>92.99899714806519</v>
      </c>
      <c r="H67" s="14"/>
      <c r="I67" s="14"/>
      <c r="J67" s="14"/>
      <c r="K67" s="14"/>
    </row>
    <row r="68" spans="1:11" s="15" customFormat="1" ht="15" customHeight="1">
      <c r="A68" s="183"/>
      <c r="B68" s="184"/>
      <c r="C68" s="185"/>
      <c r="D68" s="26" t="s">
        <v>414</v>
      </c>
      <c r="E68" s="13">
        <v>757000</v>
      </c>
      <c r="F68" s="13">
        <v>730164.84</v>
      </c>
      <c r="G68" s="11">
        <f t="shared" si="0"/>
        <v>96.45506472919419</v>
      </c>
      <c r="H68" s="14"/>
      <c r="I68" s="14"/>
      <c r="J68" s="14"/>
      <c r="K68" s="14"/>
    </row>
    <row r="69" spans="1:11" s="15" customFormat="1" ht="30" customHeight="1">
      <c r="A69" s="183"/>
      <c r="B69" s="184"/>
      <c r="C69" s="185"/>
      <c r="D69" s="26" t="s">
        <v>234</v>
      </c>
      <c r="E69" s="13">
        <v>90000</v>
      </c>
      <c r="F69" s="13">
        <v>71284.98</v>
      </c>
      <c r="G69" s="13">
        <f t="shared" si="0"/>
        <v>79.20553333333334</v>
      </c>
      <c r="H69" s="14"/>
      <c r="I69" s="14"/>
      <c r="J69" s="14"/>
      <c r="K69" s="14"/>
    </row>
    <row r="70" spans="1:11" s="15" customFormat="1" ht="33" customHeight="1">
      <c r="A70" s="183"/>
      <c r="B70" s="184"/>
      <c r="C70" s="185"/>
      <c r="D70" s="26" t="s">
        <v>235</v>
      </c>
      <c r="E70" s="13">
        <v>39650</v>
      </c>
      <c r="F70" s="13">
        <v>12250</v>
      </c>
      <c r="G70" s="13">
        <f t="shared" si="0"/>
        <v>30.8953341740227</v>
      </c>
      <c r="H70" s="14"/>
      <c r="I70" s="14"/>
      <c r="J70" s="14"/>
      <c r="K70" s="14"/>
    </row>
    <row r="71" spans="1:11" s="15" customFormat="1" ht="33" customHeight="1">
      <c r="A71" s="183"/>
      <c r="B71" s="184"/>
      <c r="C71" s="185"/>
      <c r="D71" s="26" t="s">
        <v>236</v>
      </c>
      <c r="E71" s="13">
        <v>1463.7</v>
      </c>
      <c r="F71" s="13">
        <v>1463.7</v>
      </c>
      <c r="G71" s="13">
        <f t="shared" si="0"/>
        <v>100</v>
      </c>
      <c r="H71" s="14"/>
      <c r="I71" s="14"/>
      <c r="J71" s="14"/>
      <c r="K71" s="14"/>
    </row>
    <row r="72" spans="1:11" s="15" customFormat="1" ht="42.75" customHeight="1">
      <c r="A72" s="183"/>
      <c r="B72" s="184"/>
      <c r="C72" s="185"/>
      <c r="D72" s="26" t="s">
        <v>185</v>
      </c>
      <c r="E72" s="13">
        <v>159000</v>
      </c>
      <c r="F72" s="13">
        <v>158641.72</v>
      </c>
      <c r="G72" s="13">
        <f t="shared" si="0"/>
        <v>99.77466666666666</v>
      </c>
      <c r="H72" s="14"/>
      <c r="I72" s="14"/>
      <c r="J72" s="14"/>
      <c r="K72" s="14"/>
    </row>
    <row r="73" spans="1:11" s="15" customFormat="1" ht="11.25">
      <c r="A73" s="186"/>
      <c r="B73" s="187"/>
      <c r="C73" s="188"/>
      <c r="D73" s="12" t="s">
        <v>464</v>
      </c>
      <c r="E73" s="19">
        <v>1350</v>
      </c>
      <c r="F73" s="19">
        <v>1314.04</v>
      </c>
      <c r="G73" s="19">
        <f t="shared" si="0"/>
        <v>97.3362962962963</v>
      </c>
      <c r="H73" s="14"/>
      <c r="I73" s="14"/>
      <c r="J73" s="14"/>
      <c r="K73" s="14"/>
    </row>
    <row r="74" spans="1:11" s="8" customFormat="1" ht="12">
      <c r="A74" s="16"/>
      <c r="B74" s="16"/>
      <c r="C74" s="16"/>
      <c r="D74" s="17"/>
      <c r="E74" s="18"/>
      <c r="F74" s="18"/>
      <c r="G74" s="18"/>
      <c r="H74" s="7"/>
      <c r="I74" s="7"/>
      <c r="J74" s="7"/>
      <c r="K74" s="7"/>
    </row>
    <row r="75" spans="1:11" s="8" customFormat="1" ht="12">
      <c r="A75" s="99"/>
      <c r="B75" s="99"/>
      <c r="C75" s="99"/>
      <c r="D75" s="101" t="s">
        <v>278</v>
      </c>
      <c r="E75" s="102">
        <f>SUM(E76)</f>
        <v>120727.78</v>
      </c>
      <c r="F75" s="102">
        <f>SUM(F76)</f>
        <v>0</v>
      </c>
      <c r="G75" s="102">
        <f t="shared" si="0"/>
        <v>0</v>
      </c>
      <c r="H75" s="7"/>
      <c r="I75" s="7"/>
      <c r="J75" s="7"/>
      <c r="K75" s="7"/>
    </row>
    <row r="76" spans="1:11" s="8" customFormat="1" ht="24">
      <c r="A76" s="207" t="s">
        <v>448</v>
      </c>
      <c r="B76" s="207"/>
      <c r="C76" s="207"/>
      <c r="D76" s="17" t="s">
        <v>370</v>
      </c>
      <c r="E76" s="18">
        <f>SUM(E77)</f>
        <v>120727.78</v>
      </c>
      <c r="F76" s="18">
        <f>SUM(F77)</f>
        <v>0</v>
      </c>
      <c r="G76" s="18">
        <f>F76*100/E76</f>
        <v>0</v>
      </c>
      <c r="H76" s="7"/>
      <c r="I76" s="7"/>
      <c r="J76" s="7"/>
      <c r="K76" s="7"/>
    </row>
    <row r="77" spans="1:11" s="15" customFormat="1" ht="22.5">
      <c r="A77" s="207"/>
      <c r="B77" s="207"/>
      <c r="C77" s="207"/>
      <c r="D77" s="26" t="s">
        <v>225</v>
      </c>
      <c r="E77" s="13">
        <f>SUM(E78:E78)</f>
        <v>120727.78</v>
      </c>
      <c r="F77" s="13">
        <f>SUM(F78:F78)</f>
        <v>0</v>
      </c>
      <c r="G77" s="13">
        <f>F77*100/E77</f>
        <v>0</v>
      </c>
      <c r="H77" s="14"/>
      <c r="I77" s="14"/>
      <c r="J77" s="14"/>
      <c r="K77" s="14"/>
    </row>
    <row r="78" spans="1:11" s="8" customFormat="1" ht="33.75">
      <c r="A78" s="207"/>
      <c r="B78" s="207"/>
      <c r="C78" s="207"/>
      <c r="D78" s="26" t="s">
        <v>237</v>
      </c>
      <c r="E78" s="13">
        <v>120727.78</v>
      </c>
      <c r="F78" s="13">
        <v>0</v>
      </c>
      <c r="G78" s="13">
        <f>F78*100/E78</f>
        <v>0</v>
      </c>
      <c r="H78" s="7"/>
      <c r="I78" s="7"/>
      <c r="J78" s="7"/>
      <c r="K78" s="7"/>
    </row>
    <row r="79" spans="1:11" s="8" customFormat="1" ht="12">
      <c r="A79" s="16"/>
      <c r="B79" s="16"/>
      <c r="C79" s="16"/>
      <c r="D79" s="17"/>
      <c r="E79" s="18"/>
      <c r="F79" s="18"/>
      <c r="G79" s="18"/>
      <c r="H79" s="7"/>
      <c r="I79" s="7"/>
      <c r="J79" s="7"/>
      <c r="K79" s="7"/>
    </row>
    <row r="80" spans="1:11" s="8" customFormat="1" ht="12">
      <c r="A80" s="62" t="s">
        <v>247</v>
      </c>
      <c r="B80" s="62" t="s">
        <v>450</v>
      </c>
      <c r="C80" s="62"/>
      <c r="D80" s="63" t="s">
        <v>451</v>
      </c>
      <c r="E80" s="64">
        <f>SUM(E82)</f>
        <v>163000</v>
      </c>
      <c r="F80" s="64">
        <f>SUM(F82)</f>
        <v>0</v>
      </c>
      <c r="G80" s="64">
        <f aca="true" t="shared" si="5" ref="G80:G86">F80*100/E80</f>
        <v>0</v>
      </c>
      <c r="H80" s="7"/>
      <c r="I80" s="7"/>
      <c r="J80" s="7"/>
      <c r="K80" s="7"/>
    </row>
    <row r="81" spans="1:11" s="8" customFormat="1" ht="12">
      <c r="A81" s="103"/>
      <c r="B81" s="103"/>
      <c r="C81" s="103"/>
      <c r="D81" s="104"/>
      <c r="E81" s="105"/>
      <c r="F81" s="105"/>
      <c r="G81" s="105"/>
      <c r="H81" s="7"/>
      <c r="I81" s="7"/>
      <c r="J81" s="7"/>
      <c r="K81" s="7"/>
    </row>
    <row r="82" spans="1:11" s="8" customFormat="1" ht="24">
      <c r="A82" s="53"/>
      <c r="B82" s="53"/>
      <c r="C82" s="53" t="s">
        <v>452</v>
      </c>
      <c r="D82" s="54" t="s">
        <v>453</v>
      </c>
      <c r="E82" s="55">
        <f aca="true" t="shared" si="6" ref="E82:F84">SUM(E83)</f>
        <v>163000</v>
      </c>
      <c r="F82" s="55">
        <f t="shared" si="6"/>
        <v>0</v>
      </c>
      <c r="G82" s="55">
        <f t="shared" si="5"/>
        <v>0</v>
      </c>
      <c r="H82" s="7"/>
      <c r="I82" s="7"/>
      <c r="J82" s="7"/>
      <c r="K82" s="7"/>
    </row>
    <row r="83" spans="1:11" s="8" customFormat="1" ht="12">
      <c r="A83" s="99"/>
      <c r="B83" s="99"/>
      <c r="C83" s="99"/>
      <c r="D83" s="101" t="s">
        <v>278</v>
      </c>
      <c r="E83" s="102">
        <f t="shared" si="6"/>
        <v>163000</v>
      </c>
      <c r="F83" s="102">
        <f t="shared" si="6"/>
        <v>0</v>
      </c>
      <c r="G83" s="102">
        <f t="shared" si="5"/>
        <v>0</v>
      </c>
      <c r="H83" s="7"/>
      <c r="I83" s="7"/>
      <c r="J83" s="7"/>
      <c r="K83" s="7"/>
    </row>
    <row r="84" spans="1:11" s="8" customFormat="1" ht="24">
      <c r="A84" s="207" t="s">
        <v>448</v>
      </c>
      <c r="B84" s="207"/>
      <c r="C84" s="207"/>
      <c r="D84" s="17" t="s">
        <v>370</v>
      </c>
      <c r="E84" s="18">
        <f t="shared" si="6"/>
        <v>163000</v>
      </c>
      <c r="F84" s="18">
        <f t="shared" si="6"/>
        <v>0</v>
      </c>
      <c r="G84" s="18">
        <f t="shared" si="5"/>
        <v>0</v>
      </c>
      <c r="H84" s="7"/>
      <c r="I84" s="7"/>
      <c r="J84" s="7"/>
      <c r="K84" s="7"/>
    </row>
    <row r="85" spans="1:11" s="15" customFormat="1" ht="22.5">
      <c r="A85" s="207"/>
      <c r="B85" s="207"/>
      <c r="C85" s="207"/>
      <c r="D85" s="26" t="s">
        <v>225</v>
      </c>
      <c r="E85" s="19">
        <f>SUM(E86:E86)</f>
        <v>163000</v>
      </c>
      <c r="F85" s="19">
        <f>SUM(F86:F86)</f>
        <v>0</v>
      </c>
      <c r="G85" s="19">
        <f t="shared" si="5"/>
        <v>0</v>
      </c>
      <c r="H85" s="14"/>
      <c r="I85" s="14"/>
      <c r="J85" s="14"/>
      <c r="K85" s="14"/>
    </row>
    <row r="86" spans="1:11" s="15" customFormat="1" ht="22.5">
      <c r="A86" s="207"/>
      <c r="B86" s="207"/>
      <c r="C86" s="207"/>
      <c r="D86" s="12" t="s">
        <v>472</v>
      </c>
      <c r="E86" s="19">
        <v>163000</v>
      </c>
      <c r="F86" s="19">
        <v>0</v>
      </c>
      <c r="G86" s="19">
        <f t="shared" si="5"/>
        <v>0</v>
      </c>
      <c r="H86" s="14"/>
      <c r="I86" s="14"/>
      <c r="J86" s="14"/>
      <c r="K86" s="14"/>
    </row>
    <row r="87" spans="1:11" s="8" customFormat="1" ht="12">
      <c r="A87" s="37"/>
      <c r="B87" s="37"/>
      <c r="C87" s="37"/>
      <c r="D87" s="17"/>
      <c r="E87" s="18"/>
      <c r="F87" s="18"/>
      <c r="G87" s="18"/>
      <c r="H87" s="7"/>
      <c r="I87" s="7"/>
      <c r="J87" s="7"/>
      <c r="K87" s="7"/>
    </row>
    <row r="88" spans="1:11" s="8" customFormat="1" ht="12">
      <c r="A88" s="62" t="s">
        <v>249</v>
      </c>
      <c r="B88" s="62">
        <v>700</v>
      </c>
      <c r="C88" s="62"/>
      <c r="D88" s="63" t="s">
        <v>246</v>
      </c>
      <c r="E88" s="64">
        <f>SUM(E90,E136)</f>
        <v>2943840.1799999997</v>
      </c>
      <c r="F88" s="64">
        <f>SUM(F90,F136)</f>
        <v>2286587.96</v>
      </c>
      <c r="G88" s="64">
        <f t="shared" si="0"/>
        <v>77.67364463379259</v>
      </c>
      <c r="H88" s="7"/>
      <c r="I88" s="7"/>
      <c r="J88" s="7"/>
      <c r="K88" s="7"/>
    </row>
    <row r="89" spans="1:11" s="8" customFormat="1" ht="12">
      <c r="A89" s="16"/>
      <c r="B89" s="16"/>
      <c r="C89" s="16"/>
      <c r="D89" s="17"/>
      <c r="E89" s="18"/>
      <c r="F89" s="18"/>
      <c r="G89" s="18"/>
      <c r="H89" s="7"/>
      <c r="I89" s="7"/>
      <c r="J89" s="7"/>
      <c r="K89" s="7"/>
    </row>
    <row r="90" spans="1:11" s="57" customFormat="1" ht="24">
      <c r="A90" s="53"/>
      <c r="B90" s="53"/>
      <c r="C90" s="53">
        <v>70005</v>
      </c>
      <c r="D90" s="54" t="s">
        <v>284</v>
      </c>
      <c r="E90" s="55">
        <f>SUM(E91,E127)</f>
        <v>2117497.88</v>
      </c>
      <c r="F90" s="55">
        <f>SUM(F91,F127)</f>
        <v>1520287.2599999998</v>
      </c>
      <c r="G90" s="55">
        <f t="shared" si="0"/>
        <v>71.7964005706584</v>
      </c>
      <c r="H90" s="56"/>
      <c r="I90" s="56"/>
      <c r="J90" s="56"/>
      <c r="K90" s="56"/>
    </row>
    <row r="91" spans="1:11" s="8" customFormat="1" ht="12">
      <c r="A91" s="58"/>
      <c r="B91" s="58"/>
      <c r="C91" s="58"/>
      <c r="D91" s="5" t="s">
        <v>264</v>
      </c>
      <c r="E91" s="106">
        <f>SUM(E92)</f>
        <v>796447.81</v>
      </c>
      <c r="F91" s="106">
        <f>SUM(F92)</f>
        <v>617871.2799999998</v>
      </c>
      <c r="G91" s="106">
        <f t="shared" si="0"/>
        <v>77.57837641615208</v>
      </c>
      <c r="H91" s="7"/>
      <c r="I91" s="7"/>
      <c r="J91" s="7"/>
      <c r="K91" s="7"/>
    </row>
    <row r="92" spans="1:11" s="8" customFormat="1" ht="24">
      <c r="A92" s="179" t="s">
        <v>448</v>
      </c>
      <c r="B92" s="179"/>
      <c r="C92" s="179"/>
      <c r="D92" s="10" t="s">
        <v>339</v>
      </c>
      <c r="E92" s="25">
        <f>SUM(E93,E97)</f>
        <v>796447.81</v>
      </c>
      <c r="F92" s="25">
        <f>SUM(F93,F97)</f>
        <v>617871.2799999998</v>
      </c>
      <c r="G92" s="25">
        <f t="shared" si="0"/>
        <v>77.57837641615208</v>
      </c>
      <c r="H92" s="7"/>
      <c r="I92" s="7"/>
      <c r="J92" s="7"/>
      <c r="K92" s="7"/>
    </row>
    <row r="93" spans="1:11" s="8" customFormat="1" ht="24">
      <c r="A93" s="179"/>
      <c r="B93" s="179"/>
      <c r="C93" s="179"/>
      <c r="D93" s="10" t="s">
        <v>371</v>
      </c>
      <c r="E93" s="25">
        <f>SUM(E94:E96)</f>
        <v>22550</v>
      </c>
      <c r="F93" s="25">
        <f>SUM(F94:F96)</f>
        <v>22509.44</v>
      </c>
      <c r="G93" s="25">
        <f t="shared" si="0"/>
        <v>99.820133037694</v>
      </c>
      <c r="H93" s="7"/>
      <c r="I93" s="7"/>
      <c r="J93" s="7"/>
      <c r="K93" s="7"/>
    </row>
    <row r="94" spans="1:11" s="15" customFormat="1" ht="22.5">
      <c r="A94" s="179"/>
      <c r="B94" s="179"/>
      <c r="C94" s="179"/>
      <c r="D94" s="26" t="s">
        <v>477</v>
      </c>
      <c r="E94" s="27">
        <v>2800</v>
      </c>
      <c r="F94" s="27">
        <v>2770.2</v>
      </c>
      <c r="G94" s="27">
        <f t="shared" si="0"/>
        <v>98.93571428571428</v>
      </c>
      <c r="H94" s="14"/>
      <c r="I94" s="14"/>
      <c r="J94" s="14"/>
      <c r="K94" s="14"/>
    </row>
    <row r="95" spans="1:11" s="15" customFormat="1" ht="11.25">
      <c r="A95" s="179"/>
      <c r="B95" s="179"/>
      <c r="C95" s="179"/>
      <c r="D95" s="26" t="s">
        <v>478</v>
      </c>
      <c r="E95" s="27">
        <v>100</v>
      </c>
      <c r="F95" s="27">
        <v>99.24</v>
      </c>
      <c r="G95" s="27">
        <f t="shared" si="0"/>
        <v>99.24</v>
      </c>
      <c r="H95" s="14"/>
      <c r="I95" s="14"/>
      <c r="J95" s="14"/>
      <c r="K95" s="14"/>
    </row>
    <row r="96" spans="1:11" s="15" customFormat="1" ht="11.25">
      <c r="A96" s="179"/>
      <c r="B96" s="179"/>
      <c r="C96" s="179"/>
      <c r="D96" s="26" t="s">
        <v>473</v>
      </c>
      <c r="E96" s="27">
        <v>19650</v>
      </c>
      <c r="F96" s="27">
        <v>19640</v>
      </c>
      <c r="G96" s="27">
        <f t="shared" si="0"/>
        <v>99.94910941475827</v>
      </c>
      <c r="H96" s="14"/>
      <c r="I96" s="14"/>
      <c r="J96" s="14"/>
      <c r="K96" s="14"/>
    </row>
    <row r="97" spans="1:11" s="8" customFormat="1" ht="36">
      <c r="A97" s="179"/>
      <c r="B97" s="179"/>
      <c r="C97" s="179"/>
      <c r="D97" s="10" t="s">
        <v>367</v>
      </c>
      <c r="E97" s="25">
        <f>SUM(E98,E107,E110,E115,E121,E124)</f>
        <v>773897.81</v>
      </c>
      <c r="F97" s="25">
        <f>SUM(F98,F107,F110,F115,F121,F124)</f>
        <v>595361.8399999999</v>
      </c>
      <c r="G97" s="25">
        <f t="shared" si="0"/>
        <v>76.93029135203261</v>
      </c>
      <c r="H97" s="7"/>
      <c r="I97" s="7"/>
      <c r="J97" s="7"/>
      <c r="K97" s="7"/>
    </row>
    <row r="98" spans="1:11" s="15" customFormat="1" ht="22.5">
      <c r="A98" s="179"/>
      <c r="B98" s="179"/>
      <c r="C98" s="179"/>
      <c r="D98" s="26" t="s">
        <v>165</v>
      </c>
      <c r="E98" s="27">
        <f>SUM(E99:E106)</f>
        <v>163974.36</v>
      </c>
      <c r="F98" s="27">
        <f>SUM(F99:F106)</f>
        <v>157824.15999999997</v>
      </c>
      <c r="G98" s="27">
        <f t="shared" si="0"/>
        <v>96.24929165754938</v>
      </c>
      <c r="H98" s="14"/>
      <c r="I98" s="14"/>
      <c r="J98" s="14"/>
      <c r="K98" s="14"/>
    </row>
    <row r="99" spans="1:11" s="15" customFormat="1" ht="67.5">
      <c r="A99" s="179"/>
      <c r="B99" s="179"/>
      <c r="C99" s="179"/>
      <c r="D99" s="48" t="s">
        <v>554</v>
      </c>
      <c r="E99" s="27">
        <v>1690</v>
      </c>
      <c r="F99" s="27">
        <v>1690</v>
      </c>
      <c r="G99" s="27">
        <f t="shared" si="0"/>
        <v>100</v>
      </c>
      <c r="H99" s="14"/>
      <c r="I99" s="14"/>
      <c r="J99" s="14"/>
      <c r="K99" s="14"/>
    </row>
    <row r="100" spans="1:11" s="15" customFormat="1" ht="56.25">
      <c r="A100" s="179"/>
      <c r="B100" s="179"/>
      <c r="C100" s="179"/>
      <c r="D100" s="48" t="s">
        <v>47</v>
      </c>
      <c r="E100" s="27">
        <v>2599.99</v>
      </c>
      <c r="F100" s="27">
        <v>2597.74</v>
      </c>
      <c r="G100" s="27">
        <f t="shared" si="0"/>
        <v>99.91346120562002</v>
      </c>
      <c r="H100" s="14"/>
      <c r="I100" s="14"/>
      <c r="J100" s="14"/>
      <c r="K100" s="14"/>
    </row>
    <row r="101" spans="1:11" s="15" customFormat="1" ht="67.5">
      <c r="A101" s="179"/>
      <c r="B101" s="179"/>
      <c r="C101" s="179"/>
      <c r="D101" s="48" t="s">
        <v>26</v>
      </c>
      <c r="E101" s="27">
        <v>6604.52</v>
      </c>
      <c r="F101" s="27">
        <v>6591.35</v>
      </c>
      <c r="G101" s="27">
        <f t="shared" si="0"/>
        <v>99.8005911103305</v>
      </c>
      <c r="H101" s="14"/>
      <c r="I101" s="14"/>
      <c r="J101" s="14"/>
      <c r="K101" s="14"/>
    </row>
    <row r="102" spans="1:11" s="15" customFormat="1" ht="67.5">
      <c r="A102" s="179"/>
      <c r="B102" s="179"/>
      <c r="C102" s="179"/>
      <c r="D102" s="48" t="s">
        <v>29</v>
      </c>
      <c r="E102" s="27">
        <v>9910.94</v>
      </c>
      <c r="F102" s="27">
        <v>9910.94</v>
      </c>
      <c r="G102" s="27">
        <f t="shared" si="0"/>
        <v>100</v>
      </c>
      <c r="H102" s="14"/>
      <c r="I102" s="14"/>
      <c r="J102" s="14"/>
      <c r="K102" s="14"/>
    </row>
    <row r="103" spans="1:11" s="15" customFormat="1" ht="33.75">
      <c r="A103" s="179"/>
      <c r="B103" s="179"/>
      <c r="C103" s="179"/>
      <c r="D103" s="48" t="s">
        <v>70</v>
      </c>
      <c r="E103" s="27">
        <v>28221.8</v>
      </c>
      <c r="F103" s="27">
        <v>28221.8</v>
      </c>
      <c r="G103" s="27">
        <f t="shared" si="0"/>
        <v>100</v>
      </c>
      <c r="H103" s="14"/>
      <c r="I103" s="14"/>
      <c r="J103" s="14"/>
      <c r="K103" s="14"/>
    </row>
    <row r="104" spans="1:11" s="15" customFormat="1" ht="67.5">
      <c r="A104" s="179"/>
      <c r="B104" s="179"/>
      <c r="C104" s="179"/>
      <c r="D104" s="48" t="s">
        <v>73</v>
      </c>
      <c r="E104" s="27">
        <v>3257</v>
      </c>
      <c r="F104" s="27">
        <v>3256.59</v>
      </c>
      <c r="G104" s="27">
        <f t="shared" si="0"/>
        <v>99.98741172858459</v>
      </c>
      <c r="H104" s="14"/>
      <c r="I104" s="14"/>
      <c r="J104" s="14"/>
      <c r="K104" s="14"/>
    </row>
    <row r="105" spans="1:11" s="15" customFormat="1" ht="22.5">
      <c r="A105" s="179"/>
      <c r="B105" s="179"/>
      <c r="C105" s="179"/>
      <c r="D105" s="12" t="s">
        <v>186</v>
      </c>
      <c r="E105" s="27">
        <v>92129.49</v>
      </c>
      <c r="F105" s="27">
        <v>85995.12</v>
      </c>
      <c r="G105" s="27">
        <f t="shared" si="0"/>
        <v>93.34157825035176</v>
      </c>
      <c r="H105" s="14"/>
      <c r="I105" s="14"/>
      <c r="J105" s="14"/>
      <c r="K105" s="14"/>
    </row>
    <row r="106" spans="1:11" s="15" customFormat="1" ht="33.75">
      <c r="A106" s="179"/>
      <c r="B106" s="179"/>
      <c r="C106" s="179"/>
      <c r="D106" s="12" t="s">
        <v>48</v>
      </c>
      <c r="E106" s="27">
        <v>19560.62</v>
      </c>
      <c r="F106" s="27">
        <v>19560.62</v>
      </c>
      <c r="G106" s="27">
        <f t="shared" si="0"/>
        <v>100</v>
      </c>
      <c r="H106" s="14"/>
      <c r="I106" s="14"/>
      <c r="J106" s="14"/>
      <c r="K106" s="14"/>
    </row>
    <row r="107" spans="1:11" s="15" customFormat="1" ht="11.25">
      <c r="A107" s="179"/>
      <c r="B107" s="179"/>
      <c r="C107" s="179"/>
      <c r="D107" s="26" t="s">
        <v>32</v>
      </c>
      <c r="E107" s="27">
        <f>SUM(E108:E109)</f>
        <v>40300</v>
      </c>
      <c r="F107" s="27">
        <f>SUM(F108:F109)</f>
        <v>39456.93</v>
      </c>
      <c r="G107" s="27">
        <f t="shared" si="0"/>
        <v>97.90801488833746</v>
      </c>
      <c r="H107" s="14"/>
      <c r="I107" s="14"/>
      <c r="J107" s="14"/>
      <c r="K107" s="14"/>
    </row>
    <row r="108" spans="1:11" s="15" customFormat="1" ht="22.5">
      <c r="A108" s="179"/>
      <c r="B108" s="179"/>
      <c r="C108" s="179"/>
      <c r="D108" s="12" t="s">
        <v>400</v>
      </c>
      <c r="E108" s="27">
        <v>40200</v>
      </c>
      <c r="F108" s="27">
        <v>39407.79</v>
      </c>
      <c r="G108" s="27">
        <f t="shared" si="0"/>
        <v>98.02932835820896</v>
      </c>
      <c r="H108" s="14"/>
      <c r="I108" s="14"/>
      <c r="J108" s="14"/>
      <c r="K108" s="14"/>
    </row>
    <row r="109" spans="1:11" s="15" customFormat="1" ht="11.25">
      <c r="A109" s="179"/>
      <c r="B109" s="179"/>
      <c r="C109" s="179"/>
      <c r="D109" s="26" t="s">
        <v>347</v>
      </c>
      <c r="E109" s="27">
        <v>100</v>
      </c>
      <c r="F109" s="27">
        <v>49.14</v>
      </c>
      <c r="G109" s="27">
        <f t="shared" si="0"/>
        <v>49.14</v>
      </c>
      <c r="H109" s="14"/>
      <c r="I109" s="14"/>
      <c r="J109" s="14"/>
      <c r="K109" s="14"/>
    </row>
    <row r="110" spans="1:11" s="15" customFormat="1" ht="11.25">
      <c r="A110" s="179"/>
      <c r="B110" s="179"/>
      <c r="C110" s="179"/>
      <c r="D110" s="26" t="s">
        <v>166</v>
      </c>
      <c r="E110" s="27">
        <f>SUM(E111:E114)</f>
        <v>358729.95</v>
      </c>
      <c r="F110" s="27">
        <f>SUM(F111:F114)</f>
        <v>198500.69999999998</v>
      </c>
      <c r="G110" s="27">
        <f t="shared" si="0"/>
        <v>55.334298125930104</v>
      </c>
      <c r="H110" s="14"/>
      <c r="I110" s="14"/>
      <c r="J110" s="14"/>
      <c r="K110" s="14"/>
    </row>
    <row r="111" spans="1:11" s="15" customFormat="1" ht="22.5">
      <c r="A111" s="179"/>
      <c r="B111" s="179"/>
      <c r="C111" s="179"/>
      <c r="D111" s="12" t="s">
        <v>400</v>
      </c>
      <c r="E111" s="27">
        <v>145354.42</v>
      </c>
      <c r="F111" s="27">
        <v>144631.87</v>
      </c>
      <c r="G111" s="27">
        <f t="shared" si="0"/>
        <v>99.50290469323188</v>
      </c>
      <c r="H111" s="14"/>
      <c r="I111" s="14"/>
      <c r="J111" s="14"/>
      <c r="K111" s="14"/>
    </row>
    <row r="112" spans="1:11" s="15" customFormat="1" ht="33.75">
      <c r="A112" s="179"/>
      <c r="B112" s="179"/>
      <c r="C112" s="179"/>
      <c r="D112" s="12" t="s">
        <v>49</v>
      </c>
      <c r="E112" s="27">
        <v>153406.7</v>
      </c>
      <c r="F112" s="27">
        <v>0</v>
      </c>
      <c r="G112" s="27">
        <f t="shared" si="0"/>
        <v>0</v>
      </c>
      <c r="H112" s="14"/>
      <c r="I112" s="14"/>
      <c r="J112" s="14"/>
      <c r="K112" s="14"/>
    </row>
    <row r="113" spans="1:11" s="15" customFormat="1" ht="22.5">
      <c r="A113" s="179"/>
      <c r="B113" s="179"/>
      <c r="C113" s="179"/>
      <c r="D113" s="12" t="s">
        <v>82</v>
      </c>
      <c r="E113" s="27">
        <v>56100</v>
      </c>
      <c r="F113" s="27">
        <v>50000</v>
      </c>
      <c r="G113" s="27">
        <f t="shared" si="0"/>
        <v>89.12655971479501</v>
      </c>
      <c r="H113" s="14"/>
      <c r="I113" s="14"/>
      <c r="J113" s="14"/>
      <c r="K113" s="14"/>
    </row>
    <row r="114" spans="1:11" s="15" customFormat="1" ht="67.5">
      <c r="A114" s="179"/>
      <c r="B114" s="179"/>
      <c r="C114" s="179"/>
      <c r="D114" s="48" t="s">
        <v>29</v>
      </c>
      <c r="E114" s="27">
        <v>3868.83</v>
      </c>
      <c r="F114" s="27">
        <v>3868.83</v>
      </c>
      <c r="G114" s="27">
        <f t="shared" si="0"/>
        <v>100</v>
      </c>
      <c r="H114" s="14"/>
      <c r="I114" s="14"/>
      <c r="J114" s="14"/>
      <c r="K114" s="14"/>
    </row>
    <row r="115" spans="1:11" s="15" customFormat="1" ht="11.25">
      <c r="A115" s="179"/>
      <c r="B115" s="179"/>
      <c r="C115" s="179"/>
      <c r="D115" s="26" t="s">
        <v>147</v>
      </c>
      <c r="E115" s="27">
        <f>SUM(E116:E120)</f>
        <v>169843.5</v>
      </c>
      <c r="F115" s="27">
        <f>SUM(F116:F120)</f>
        <v>165409.94999999998</v>
      </c>
      <c r="G115" s="27">
        <f t="shared" si="0"/>
        <v>97.38962633247665</v>
      </c>
      <c r="H115" s="14"/>
      <c r="I115" s="14"/>
      <c r="J115" s="14"/>
      <c r="K115" s="14"/>
    </row>
    <row r="116" spans="1:11" s="15" customFormat="1" ht="67.5">
      <c r="A116" s="179"/>
      <c r="B116" s="179"/>
      <c r="C116" s="179"/>
      <c r="D116" s="48" t="s">
        <v>81</v>
      </c>
      <c r="E116" s="27">
        <v>11949.99</v>
      </c>
      <c r="F116" s="27">
        <v>11949.99</v>
      </c>
      <c r="G116" s="27">
        <f t="shared" si="0"/>
        <v>100</v>
      </c>
      <c r="H116" s="14"/>
      <c r="I116" s="14"/>
      <c r="J116" s="14"/>
      <c r="K116" s="14"/>
    </row>
    <row r="117" spans="1:11" s="8" customFormat="1" ht="22.5">
      <c r="A117" s="179"/>
      <c r="B117" s="179"/>
      <c r="C117" s="179"/>
      <c r="D117" s="12" t="s">
        <v>475</v>
      </c>
      <c r="E117" s="25">
        <v>66329</v>
      </c>
      <c r="F117" s="25">
        <v>64921.18</v>
      </c>
      <c r="G117" s="27">
        <f t="shared" si="0"/>
        <v>97.87751963696121</v>
      </c>
      <c r="H117" s="7"/>
      <c r="I117" s="7"/>
      <c r="J117" s="7"/>
      <c r="K117" s="7"/>
    </row>
    <row r="118" spans="1:11" s="15" customFormat="1" ht="11.25">
      <c r="A118" s="179"/>
      <c r="B118" s="179"/>
      <c r="C118" s="179"/>
      <c r="D118" s="26" t="s">
        <v>405</v>
      </c>
      <c r="E118" s="27">
        <v>71454.51</v>
      </c>
      <c r="F118" s="27">
        <v>68428.79</v>
      </c>
      <c r="G118" s="27">
        <f t="shared" si="0"/>
        <v>95.76552970554272</v>
      </c>
      <c r="H118" s="14"/>
      <c r="I118" s="14"/>
      <c r="J118" s="14"/>
      <c r="K118" s="14"/>
    </row>
    <row r="119" spans="1:11" s="15" customFormat="1" ht="33.75">
      <c r="A119" s="179"/>
      <c r="B119" s="179"/>
      <c r="C119" s="179"/>
      <c r="D119" s="26" t="s">
        <v>50</v>
      </c>
      <c r="E119" s="27">
        <v>19000</v>
      </c>
      <c r="F119" s="27">
        <v>18999.99</v>
      </c>
      <c r="G119" s="27">
        <f t="shared" si="0"/>
        <v>99.99994736842106</v>
      </c>
      <c r="H119" s="14"/>
      <c r="I119" s="14"/>
      <c r="J119" s="14"/>
      <c r="K119" s="14"/>
    </row>
    <row r="120" spans="1:11" s="15" customFormat="1" ht="67.5">
      <c r="A120" s="179"/>
      <c r="B120" s="179"/>
      <c r="C120" s="179"/>
      <c r="D120" s="48" t="s">
        <v>222</v>
      </c>
      <c r="E120" s="27">
        <v>1110</v>
      </c>
      <c r="F120" s="27">
        <v>1110</v>
      </c>
      <c r="G120" s="27">
        <f t="shared" si="0"/>
        <v>100</v>
      </c>
      <c r="H120" s="14"/>
      <c r="I120" s="14"/>
      <c r="J120" s="14"/>
      <c r="K120" s="14"/>
    </row>
    <row r="121" spans="1:11" s="15" customFormat="1" ht="11.25">
      <c r="A121" s="179"/>
      <c r="B121" s="179"/>
      <c r="C121" s="179"/>
      <c r="D121" s="26" t="s">
        <v>470</v>
      </c>
      <c r="E121" s="27">
        <f>SUM(E122:E123)</f>
        <v>33050</v>
      </c>
      <c r="F121" s="27">
        <f>SUM(F122:F123)</f>
        <v>32680.1</v>
      </c>
      <c r="G121" s="27">
        <f t="shared" si="0"/>
        <v>98.88078668683812</v>
      </c>
      <c r="H121" s="14"/>
      <c r="I121" s="14"/>
      <c r="J121" s="14"/>
      <c r="K121" s="14"/>
    </row>
    <row r="122" spans="1:11" s="15" customFormat="1" ht="22.5">
      <c r="A122" s="179"/>
      <c r="B122" s="179"/>
      <c r="C122" s="179"/>
      <c r="D122" s="12" t="s">
        <v>400</v>
      </c>
      <c r="E122" s="27">
        <v>2200</v>
      </c>
      <c r="F122" s="27">
        <v>1989.75</v>
      </c>
      <c r="G122" s="27">
        <f t="shared" si="0"/>
        <v>90.44318181818181</v>
      </c>
      <c r="H122" s="14"/>
      <c r="I122" s="14"/>
      <c r="J122" s="14"/>
      <c r="K122" s="14"/>
    </row>
    <row r="123" spans="1:11" s="15" customFormat="1" ht="11.25">
      <c r="A123" s="179"/>
      <c r="B123" s="179"/>
      <c r="C123" s="179"/>
      <c r="D123" s="26" t="s">
        <v>347</v>
      </c>
      <c r="E123" s="27">
        <v>30850</v>
      </c>
      <c r="F123" s="27">
        <v>30690.35</v>
      </c>
      <c r="G123" s="27">
        <f t="shared" si="0"/>
        <v>99.48249594813615</v>
      </c>
      <c r="H123" s="14"/>
      <c r="I123" s="14"/>
      <c r="J123" s="14"/>
      <c r="K123" s="14"/>
    </row>
    <row r="124" spans="1:11" s="15" customFormat="1" ht="33.75">
      <c r="A124" s="179"/>
      <c r="B124" s="179"/>
      <c r="C124" s="179"/>
      <c r="D124" s="26" t="s">
        <v>167</v>
      </c>
      <c r="E124" s="27">
        <f>SUM(E125)</f>
        <v>8000</v>
      </c>
      <c r="F124" s="27">
        <f>SUM(F125)</f>
        <v>1490</v>
      </c>
      <c r="G124" s="27">
        <f t="shared" si="0"/>
        <v>18.625</v>
      </c>
      <c r="H124" s="14"/>
      <c r="I124" s="14"/>
      <c r="J124" s="14"/>
      <c r="K124" s="14"/>
    </row>
    <row r="125" spans="1:11" s="15" customFormat="1" ht="11.25">
      <c r="A125" s="179"/>
      <c r="B125" s="179"/>
      <c r="C125" s="179"/>
      <c r="D125" s="26" t="s">
        <v>351</v>
      </c>
      <c r="E125" s="27">
        <v>8000</v>
      </c>
      <c r="F125" s="27">
        <v>1490</v>
      </c>
      <c r="G125" s="27">
        <f t="shared" si="0"/>
        <v>18.625</v>
      </c>
      <c r="H125" s="14"/>
      <c r="I125" s="14"/>
      <c r="J125" s="14"/>
      <c r="K125" s="14"/>
    </row>
    <row r="126" spans="1:12" s="21" customFormat="1" ht="12">
      <c r="A126" s="16"/>
      <c r="B126" s="16"/>
      <c r="C126" s="16"/>
      <c r="D126" s="17"/>
      <c r="E126" s="18"/>
      <c r="F126" s="18"/>
      <c r="G126" s="18"/>
      <c r="H126" s="7"/>
      <c r="I126" s="7"/>
      <c r="J126" s="7"/>
      <c r="K126" s="7"/>
      <c r="L126" s="8"/>
    </row>
    <row r="127" spans="1:11" s="8" customFormat="1" ht="12">
      <c r="A127" s="99"/>
      <c r="B127" s="99"/>
      <c r="C127" s="99"/>
      <c r="D127" s="101" t="s">
        <v>278</v>
      </c>
      <c r="E127" s="102">
        <f>SUM(E128)</f>
        <v>1321050.07</v>
      </c>
      <c r="F127" s="102">
        <f>SUM(F128)</f>
        <v>902415.98</v>
      </c>
      <c r="G127" s="102">
        <f t="shared" si="0"/>
        <v>68.31050544511154</v>
      </c>
      <c r="H127" s="7"/>
      <c r="I127" s="7"/>
      <c r="J127" s="7"/>
      <c r="K127" s="7"/>
    </row>
    <row r="128" spans="1:11" s="8" customFormat="1" ht="24">
      <c r="A128" s="179" t="s">
        <v>448</v>
      </c>
      <c r="B128" s="179"/>
      <c r="C128" s="179"/>
      <c r="D128" s="10" t="s">
        <v>370</v>
      </c>
      <c r="E128" s="11">
        <f>SUM(E129,E133)</f>
        <v>1321050.07</v>
      </c>
      <c r="F128" s="11">
        <f>SUM(F129,F133)</f>
        <v>902415.98</v>
      </c>
      <c r="G128" s="11">
        <f aca="true" t="shared" si="7" ref="G128:G256">F128*100/E128</f>
        <v>68.31050544511154</v>
      </c>
      <c r="H128" s="7"/>
      <c r="I128" s="7"/>
      <c r="J128" s="7"/>
      <c r="K128" s="7"/>
    </row>
    <row r="129" spans="1:11" s="15" customFormat="1" ht="22.5">
      <c r="A129" s="179"/>
      <c r="B129" s="179"/>
      <c r="C129" s="179"/>
      <c r="D129" s="26" t="s">
        <v>225</v>
      </c>
      <c r="E129" s="13">
        <f>SUM(E130:E132)</f>
        <v>419965.07</v>
      </c>
      <c r="F129" s="13">
        <f>SUM(F130:F132)</f>
        <v>28950.989999999998</v>
      </c>
      <c r="G129" s="13">
        <f t="shared" si="7"/>
        <v>6.893666180380192</v>
      </c>
      <c r="H129" s="14"/>
      <c r="I129" s="14"/>
      <c r="J129" s="14"/>
      <c r="K129" s="14"/>
    </row>
    <row r="130" spans="1:11" s="15" customFormat="1" ht="45">
      <c r="A130" s="179"/>
      <c r="B130" s="179"/>
      <c r="C130" s="179"/>
      <c r="D130" s="26" t="s">
        <v>83</v>
      </c>
      <c r="E130" s="13">
        <v>200000</v>
      </c>
      <c r="F130" s="13">
        <v>5499.99</v>
      </c>
      <c r="G130" s="13">
        <f t="shared" si="7"/>
        <v>2.749995</v>
      </c>
      <c r="H130" s="14"/>
      <c r="I130" s="14"/>
      <c r="J130" s="14"/>
      <c r="K130" s="14"/>
    </row>
    <row r="131" spans="1:11" s="15" customFormat="1" ht="45">
      <c r="A131" s="179"/>
      <c r="B131" s="179"/>
      <c r="C131" s="179"/>
      <c r="D131" s="26" t="s">
        <v>476</v>
      </c>
      <c r="E131" s="13">
        <v>201065.07</v>
      </c>
      <c r="F131" s="13">
        <v>4551</v>
      </c>
      <c r="G131" s="13">
        <f t="shared" si="7"/>
        <v>2.2634463559483504</v>
      </c>
      <c r="H131" s="14"/>
      <c r="I131" s="14"/>
      <c r="J131" s="14"/>
      <c r="K131" s="14"/>
    </row>
    <row r="132" spans="1:11" s="15" customFormat="1" ht="33.75">
      <c r="A132" s="179"/>
      <c r="B132" s="179"/>
      <c r="C132" s="179"/>
      <c r="D132" s="26" t="s">
        <v>187</v>
      </c>
      <c r="E132" s="13">
        <v>18900</v>
      </c>
      <c r="F132" s="13">
        <v>18900</v>
      </c>
      <c r="G132" s="13">
        <f t="shared" si="7"/>
        <v>100</v>
      </c>
      <c r="H132" s="14"/>
      <c r="I132" s="14"/>
      <c r="J132" s="14"/>
      <c r="K132" s="14"/>
    </row>
    <row r="133" spans="1:11" s="15" customFormat="1" ht="33.75">
      <c r="A133" s="179"/>
      <c r="B133" s="179"/>
      <c r="C133" s="179"/>
      <c r="D133" s="26" t="s">
        <v>44</v>
      </c>
      <c r="E133" s="13">
        <f>SUM(E134)</f>
        <v>901085</v>
      </c>
      <c r="F133" s="13">
        <f>SUM(F134)</f>
        <v>873464.99</v>
      </c>
      <c r="G133" s="13">
        <f t="shared" si="7"/>
        <v>96.9348052625446</v>
      </c>
      <c r="H133" s="14"/>
      <c r="I133" s="14"/>
      <c r="J133" s="14"/>
      <c r="K133" s="14"/>
    </row>
    <row r="134" spans="1:11" s="15" customFormat="1" ht="11.25">
      <c r="A134" s="179"/>
      <c r="B134" s="179"/>
      <c r="C134" s="179"/>
      <c r="D134" s="12" t="s">
        <v>368</v>
      </c>
      <c r="E134" s="13">
        <v>901085</v>
      </c>
      <c r="F134" s="13">
        <v>873464.99</v>
      </c>
      <c r="G134" s="13">
        <f t="shared" si="7"/>
        <v>96.9348052625446</v>
      </c>
      <c r="H134" s="14"/>
      <c r="I134" s="14"/>
      <c r="J134" s="14"/>
      <c r="K134" s="14"/>
    </row>
    <row r="135" spans="1:11" s="8" customFormat="1" ht="12">
      <c r="A135" s="16"/>
      <c r="B135" s="16"/>
      <c r="C135" s="16"/>
      <c r="D135" s="17"/>
      <c r="E135" s="18"/>
      <c r="F135" s="18"/>
      <c r="G135" s="18"/>
      <c r="H135" s="7"/>
      <c r="I135" s="7"/>
      <c r="J135" s="7"/>
      <c r="K135" s="7"/>
    </row>
    <row r="136" spans="1:11" s="57" customFormat="1" ht="12">
      <c r="A136" s="53"/>
      <c r="B136" s="53"/>
      <c r="C136" s="53">
        <v>70095</v>
      </c>
      <c r="D136" s="54" t="s">
        <v>263</v>
      </c>
      <c r="E136" s="55">
        <f>SUM(E137,E146)</f>
        <v>826342.3</v>
      </c>
      <c r="F136" s="55">
        <f>SUM(F137,F146)</f>
        <v>766300.7000000001</v>
      </c>
      <c r="G136" s="55">
        <f t="shared" si="7"/>
        <v>92.73405222024819</v>
      </c>
      <c r="H136" s="56"/>
      <c r="I136" s="56"/>
      <c r="J136" s="56"/>
      <c r="K136" s="56"/>
    </row>
    <row r="137" spans="1:11" s="8" customFormat="1" ht="12">
      <c r="A137" s="58"/>
      <c r="B137" s="58"/>
      <c r="C137" s="58"/>
      <c r="D137" s="5" t="s">
        <v>264</v>
      </c>
      <c r="E137" s="6">
        <f>SUM(E138,E140)</f>
        <v>735875.3</v>
      </c>
      <c r="F137" s="6">
        <f>SUM(F138,F140)</f>
        <v>675875.3</v>
      </c>
      <c r="G137" s="6">
        <f t="shared" si="7"/>
        <v>91.84644463538862</v>
      </c>
      <c r="H137" s="7"/>
      <c r="I137" s="7"/>
      <c r="J137" s="7"/>
      <c r="K137" s="7"/>
    </row>
    <row r="138" spans="1:11" s="8" customFormat="1" ht="24">
      <c r="A138" s="180" t="s">
        <v>448</v>
      </c>
      <c r="B138" s="181"/>
      <c r="C138" s="182"/>
      <c r="D138" s="10" t="s">
        <v>364</v>
      </c>
      <c r="E138" s="11">
        <f>SUM(E139)</f>
        <v>675875.3</v>
      </c>
      <c r="F138" s="11">
        <f>SUM(F139)</f>
        <v>675875.3</v>
      </c>
      <c r="G138" s="11">
        <f t="shared" si="7"/>
        <v>100</v>
      </c>
      <c r="H138" s="7"/>
      <c r="I138" s="7"/>
      <c r="J138" s="7"/>
      <c r="K138" s="7"/>
    </row>
    <row r="139" spans="1:11" s="15" customFormat="1" ht="86.25" customHeight="1">
      <c r="A139" s="183"/>
      <c r="B139" s="184"/>
      <c r="C139" s="185"/>
      <c r="D139" s="26" t="s">
        <v>438</v>
      </c>
      <c r="E139" s="13">
        <v>675875.3</v>
      </c>
      <c r="F139" s="13">
        <v>675875.3</v>
      </c>
      <c r="G139" s="13">
        <f t="shared" si="7"/>
        <v>100</v>
      </c>
      <c r="H139" s="14"/>
      <c r="I139" s="14"/>
      <c r="J139" s="14"/>
      <c r="K139" s="14"/>
    </row>
    <row r="140" spans="1:11" s="8" customFormat="1" ht="24" customHeight="1">
      <c r="A140" s="183"/>
      <c r="B140" s="184"/>
      <c r="C140" s="185"/>
      <c r="D140" s="10" t="s">
        <v>340</v>
      </c>
      <c r="E140" s="11">
        <f>SUM(E141,E143)</f>
        <v>60000</v>
      </c>
      <c r="F140" s="11">
        <f>SUM(F141,F143)</f>
        <v>0</v>
      </c>
      <c r="G140" s="13">
        <f t="shared" si="7"/>
        <v>0</v>
      </c>
      <c r="H140" s="7"/>
      <c r="I140" s="7"/>
      <c r="J140" s="7"/>
      <c r="K140" s="7"/>
    </row>
    <row r="141" spans="1:11" s="8" customFormat="1" ht="24.75" customHeight="1">
      <c r="A141" s="183"/>
      <c r="B141" s="184"/>
      <c r="C141" s="185"/>
      <c r="D141" s="10" t="s">
        <v>398</v>
      </c>
      <c r="E141" s="11">
        <f>SUM(E142)</f>
        <v>25000</v>
      </c>
      <c r="F141" s="11">
        <f>SUM(F142)</f>
        <v>0</v>
      </c>
      <c r="G141" s="13">
        <f t="shared" si="7"/>
        <v>0</v>
      </c>
      <c r="H141" s="7"/>
      <c r="I141" s="7"/>
      <c r="J141" s="7"/>
      <c r="K141" s="7"/>
    </row>
    <row r="142" spans="1:11" s="15" customFormat="1" ht="25.5" customHeight="1">
      <c r="A142" s="183"/>
      <c r="B142" s="184"/>
      <c r="C142" s="185"/>
      <c r="D142" s="26" t="s">
        <v>489</v>
      </c>
      <c r="E142" s="13">
        <v>25000</v>
      </c>
      <c r="F142" s="13">
        <v>0</v>
      </c>
      <c r="G142" s="13">
        <f t="shared" si="7"/>
        <v>0</v>
      </c>
      <c r="H142" s="14"/>
      <c r="I142" s="14"/>
      <c r="J142" s="14"/>
      <c r="K142" s="14"/>
    </row>
    <row r="143" spans="1:11" s="8" customFormat="1" ht="36">
      <c r="A143" s="183"/>
      <c r="B143" s="184"/>
      <c r="C143" s="185"/>
      <c r="D143" s="10" t="s">
        <v>397</v>
      </c>
      <c r="E143" s="11">
        <f>SUM(E144)</f>
        <v>35000</v>
      </c>
      <c r="F143" s="11">
        <f>SUM(F144)</f>
        <v>0</v>
      </c>
      <c r="G143" s="13">
        <f t="shared" si="7"/>
        <v>0</v>
      </c>
      <c r="H143" s="7"/>
      <c r="I143" s="7"/>
      <c r="J143" s="7"/>
      <c r="K143" s="7"/>
    </row>
    <row r="144" spans="1:11" s="15" customFormat="1" ht="22.5">
      <c r="A144" s="186"/>
      <c r="B144" s="187"/>
      <c r="C144" s="188"/>
      <c r="D144" s="26" t="s">
        <v>493</v>
      </c>
      <c r="E144" s="13">
        <v>35000</v>
      </c>
      <c r="F144" s="13">
        <v>0</v>
      </c>
      <c r="G144" s="13">
        <f t="shared" si="7"/>
        <v>0</v>
      </c>
      <c r="H144" s="14"/>
      <c r="I144" s="14"/>
      <c r="J144" s="14"/>
      <c r="K144" s="14"/>
    </row>
    <row r="145" spans="1:11" s="8" customFormat="1" ht="12">
      <c r="A145" s="16"/>
      <c r="B145" s="16"/>
      <c r="C145" s="16"/>
      <c r="D145" s="10"/>
      <c r="E145" s="11"/>
      <c r="F145" s="11"/>
      <c r="G145" s="11"/>
      <c r="H145" s="7"/>
      <c r="I145" s="7"/>
      <c r="J145" s="7"/>
      <c r="K145" s="7"/>
    </row>
    <row r="146" spans="1:11" s="8" customFormat="1" ht="12">
      <c r="A146" s="100"/>
      <c r="B146" s="100"/>
      <c r="C146" s="100"/>
      <c r="D146" s="101" t="s">
        <v>278</v>
      </c>
      <c r="E146" s="102">
        <f aca="true" t="shared" si="8" ref="E146:F148">SUM(E147)</f>
        <v>90467</v>
      </c>
      <c r="F146" s="102">
        <f t="shared" si="8"/>
        <v>90425.4</v>
      </c>
      <c r="G146" s="102">
        <f aca="true" t="shared" si="9" ref="G146:G151">F146*100/E146</f>
        <v>99.95401638166403</v>
      </c>
      <c r="H146" s="7"/>
      <c r="I146" s="7"/>
      <c r="J146" s="7"/>
      <c r="K146" s="7"/>
    </row>
    <row r="147" spans="1:11" s="8" customFormat="1" ht="24">
      <c r="A147" s="180" t="s">
        <v>448</v>
      </c>
      <c r="B147" s="181"/>
      <c r="C147" s="182"/>
      <c r="D147" s="10" t="s">
        <v>370</v>
      </c>
      <c r="E147" s="11">
        <f>SUM(E148,E150)</f>
        <v>90467</v>
      </c>
      <c r="F147" s="11">
        <f>SUM(F148,F150)</f>
        <v>90425.4</v>
      </c>
      <c r="G147" s="11">
        <f t="shared" si="9"/>
        <v>99.95401638166403</v>
      </c>
      <c r="H147" s="7"/>
      <c r="I147" s="7"/>
      <c r="J147" s="7"/>
      <c r="K147" s="7"/>
    </row>
    <row r="148" spans="1:11" s="15" customFormat="1" ht="22.5">
      <c r="A148" s="183"/>
      <c r="B148" s="184"/>
      <c r="C148" s="185"/>
      <c r="D148" s="26" t="s">
        <v>225</v>
      </c>
      <c r="E148" s="13">
        <f t="shared" si="8"/>
        <v>37700</v>
      </c>
      <c r="F148" s="13">
        <f t="shared" si="8"/>
        <v>37658.4</v>
      </c>
      <c r="G148" s="13">
        <f t="shared" si="9"/>
        <v>99.8896551724138</v>
      </c>
      <c r="H148" s="14"/>
      <c r="I148" s="14"/>
      <c r="J148" s="14"/>
      <c r="K148" s="14"/>
    </row>
    <row r="149" spans="1:11" s="15" customFormat="1" ht="33.75">
      <c r="A149" s="183"/>
      <c r="B149" s="184"/>
      <c r="C149" s="185"/>
      <c r="D149" s="26" t="s">
        <v>84</v>
      </c>
      <c r="E149" s="13">
        <v>37700</v>
      </c>
      <c r="F149" s="13">
        <v>37658.4</v>
      </c>
      <c r="G149" s="11">
        <f t="shared" si="9"/>
        <v>99.8896551724138</v>
      </c>
      <c r="H149" s="14"/>
      <c r="I149" s="14"/>
      <c r="J149" s="14"/>
      <c r="K149" s="14"/>
    </row>
    <row r="150" spans="1:11" s="15" customFormat="1" ht="78.75">
      <c r="A150" s="183"/>
      <c r="B150" s="184"/>
      <c r="C150" s="185"/>
      <c r="D150" s="12" t="s">
        <v>35</v>
      </c>
      <c r="E150" s="13">
        <f>SUM(E151)</f>
        <v>52767</v>
      </c>
      <c r="F150" s="13">
        <f>SUM(F151)</f>
        <v>52767</v>
      </c>
      <c r="G150" s="13">
        <f t="shared" si="9"/>
        <v>100</v>
      </c>
      <c r="H150" s="14"/>
      <c r="I150" s="14"/>
      <c r="J150" s="14"/>
      <c r="K150" s="14"/>
    </row>
    <row r="151" spans="1:11" s="15" customFormat="1" ht="78.75">
      <c r="A151" s="186"/>
      <c r="B151" s="187"/>
      <c r="C151" s="188"/>
      <c r="D151" s="26" t="s">
        <v>85</v>
      </c>
      <c r="E151" s="13">
        <v>52767</v>
      </c>
      <c r="F151" s="13">
        <v>52767</v>
      </c>
      <c r="G151" s="11">
        <f t="shared" si="9"/>
        <v>100</v>
      </c>
      <c r="H151" s="14"/>
      <c r="I151" s="14"/>
      <c r="J151" s="14"/>
      <c r="K151" s="14"/>
    </row>
    <row r="152" spans="1:11" s="8" customFormat="1" ht="12" customHeight="1">
      <c r="A152" s="16"/>
      <c r="B152" s="16"/>
      <c r="C152" s="16"/>
      <c r="D152" s="10"/>
      <c r="E152" s="11"/>
      <c r="F152" s="11"/>
      <c r="G152" s="11"/>
      <c r="H152" s="7"/>
      <c r="I152" s="7"/>
      <c r="J152" s="7"/>
      <c r="K152" s="7"/>
    </row>
    <row r="153" spans="1:11" s="8" customFormat="1" ht="12">
      <c r="A153" s="62" t="s">
        <v>410</v>
      </c>
      <c r="B153" s="62">
        <v>710</v>
      </c>
      <c r="C153" s="62"/>
      <c r="D153" s="63" t="s">
        <v>248</v>
      </c>
      <c r="E153" s="64">
        <f>SUM(E155,E162)</f>
        <v>158726</v>
      </c>
      <c r="F153" s="64">
        <f>SUM(F155,F162)</f>
        <v>80111.03</v>
      </c>
      <c r="G153" s="64">
        <f t="shared" si="7"/>
        <v>50.47127124730668</v>
      </c>
      <c r="H153" s="7"/>
      <c r="I153" s="7"/>
      <c r="J153" s="7"/>
      <c r="K153" s="7"/>
    </row>
    <row r="154" spans="1:11" s="8" customFormat="1" ht="12" customHeight="1">
      <c r="A154" s="16"/>
      <c r="B154" s="16"/>
      <c r="C154" s="16"/>
      <c r="D154" s="17"/>
      <c r="E154" s="18"/>
      <c r="F154" s="18"/>
      <c r="G154" s="18"/>
      <c r="H154" s="7"/>
      <c r="I154" s="7"/>
      <c r="J154" s="7"/>
      <c r="K154" s="7"/>
    </row>
    <row r="155" spans="1:11" s="96" customFormat="1" ht="24">
      <c r="A155" s="53"/>
      <c r="B155" s="53"/>
      <c r="C155" s="53" t="s">
        <v>241</v>
      </c>
      <c r="D155" s="54" t="s">
        <v>314</v>
      </c>
      <c r="E155" s="55">
        <f>E156</f>
        <v>157926</v>
      </c>
      <c r="F155" s="55">
        <f>F156</f>
        <v>79312.23</v>
      </c>
      <c r="G155" s="55">
        <f t="shared" si="7"/>
        <v>50.221135215227385</v>
      </c>
      <c r="H155" s="95"/>
      <c r="I155" s="95"/>
      <c r="J155" s="95"/>
      <c r="K155" s="95"/>
    </row>
    <row r="156" spans="1:11" s="8" customFormat="1" ht="13.5" customHeight="1">
      <c r="A156" s="58"/>
      <c r="B156" s="58"/>
      <c r="C156" s="58"/>
      <c r="D156" s="5" t="s">
        <v>261</v>
      </c>
      <c r="E156" s="6">
        <f>SUM(E157)</f>
        <v>157926</v>
      </c>
      <c r="F156" s="6">
        <f>SUM(F157)</f>
        <v>79312.23</v>
      </c>
      <c r="G156" s="6">
        <f t="shared" si="7"/>
        <v>50.221135215227385</v>
      </c>
      <c r="H156" s="7"/>
      <c r="I156" s="7"/>
      <c r="J156" s="7"/>
      <c r="K156" s="7"/>
    </row>
    <row r="157" spans="1:11" s="8" customFormat="1" ht="24">
      <c r="A157" s="179" t="s">
        <v>448</v>
      </c>
      <c r="B157" s="179"/>
      <c r="C157" s="179"/>
      <c r="D157" s="10" t="s">
        <v>339</v>
      </c>
      <c r="E157" s="11">
        <f>SUM(E158)</f>
        <v>157926</v>
      </c>
      <c r="F157" s="11">
        <f>SUM(F158)</f>
        <v>79312.23</v>
      </c>
      <c r="G157" s="11">
        <f t="shared" si="7"/>
        <v>50.221135215227385</v>
      </c>
      <c r="H157" s="7"/>
      <c r="I157" s="7"/>
      <c r="J157" s="7"/>
      <c r="K157" s="7"/>
    </row>
    <row r="158" spans="1:11" s="8" customFormat="1" ht="36">
      <c r="A158" s="179"/>
      <c r="B158" s="179"/>
      <c r="C158" s="179"/>
      <c r="D158" s="10" t="s">
        <v>365</v>
      </c>
      <c r="E158" s="11">
        <f>SUM(E159:E160)</f>
        <v>157926</v>
      </c>
      <c r="F158" s="11">
        <f>SUM(F159:F160)</f>
        <v>79312.23</v>
      </c>
      <c r="G158" s="11">
        <f t="shared" si="7"/>
        <v>50.221135215227385</v>
      </c>
      <c r="H158" s="7"/>
      <c r="I158" s="7"/>
      <c r="J158" s="7"/>
      <c r="K158" s="7"/>
    </row>
    <row r="159" spans="1:11" s="15" customFormat="1" ht="11.25">
      <c r="A159" s="179"/>
      <c r="B159" s="179"/>
      <c r="C159" s="179"/>
      <c r="D159" s="26" t="s">
        <v>464</v>
      </c>
      <c r="E159" s="13">
        <v>155926</v>
      </c>
      <c r="F159" s="13">
        <v>78407.58</v>
      </c>
      <c r="G159" s="13">
        <f t="shared" si="7"/>
        <v>50.28512242987058</v>
      </c>
      <c r="H159" s="14"/>
      <c r="I159" s="14"/>
      <c r="J159" s="14"/>
      <c r="K159" s="14"/>
    </row>
    <row r="160" spans="1:11" s="15" customFormat="1" ht="11.25">
      <c r="A160" s="179"/>
      <c r="B160" s="179"/>
      <c r="C160" s="179"/>
      <c r="D160" s="26" t="s">
        <v>466</v>
      </c>
      <c r="E160" s="13">
        <v>2000</v>
      </c>
      <c r="F160" s="13">
        <v>904.65</v>
      </c>
      <c r="G160" s="13">
        <f t="shared" si="7"/>
        <v>45.2325</v>
      </c>
      <c r="H160" s="14"/>
      <c r="I160" s="14"/>
      <c r="J160" s="14"/>
      <c r="K160" s="14"/>
    </row>
    <row r="161" spans="1:11" s="8" customFormat="1" ht="13.5" customHeight="1">
      <c r="A161" s="16"/>
      <c r="B161" s="16"/>
      <c r="C161" s="16"/>
      <c r="D161" s="17"/>
      <c r="E161" s="18"/>
      <c r="F161" s="18"/>
      <c r="G161" s="18"/>
      <c r="H161" s="7"/>
      <c r="I161" s="7"/>
      <c r="J161" s="7"/>
      <c r="K161" s="7"/>
    </row>
    <row r="162" spans="1:11" s="96" customFormat="1" ht="12">
      <c r="A162" s="53"/>
      <c r="B162" s="53"/>
      <c r="C162" s="53" t="s">
        <v>331</v>
      </c>
      <c r="D162" s="54" t="s">
        <v>332</v>
      </c>
      <c r="E162" s="55">
        <f>E163</f>
        <v>800</v>
      </c>
      <c r="F162" s="55">
        <f>F163</f>
        <v>798.8</v>
      </c>
      <c r="G162" s="55">
        <f t="shared" si="7"/>
        <v>99.85</v>
      </c>
      <c r="H162" s="95"/>
      <c r="I162" s="95"/>
      <c r="J162" s="95"/>
      <c r="K162" s="95"/>
    </row>
    <row r="163" spans="1:11" s="8" customFormat="1" ht="14.25" customHeight="1">
      <c r="A163" s="58"/>
      <c r="B163" s="58"/>
      <c r="C163" s="58"/>
      <c r="D163" s="5" t="s">
        <v>264</v>
      </c>
      <c r="E163" s="6">
        <f aca="true" t="shared" si="10" ref="E163:F165">SUM(E164)</f>
        <v>800</v>
      </c>
      <c r="F163" s="6">
        <f t="shared" si="10"/>
        <v>798.8</v>
      </c>
      <c r="G163" s="6">
        <f t="shared" si="7"/>
        <v>99.85</v>
      </c>
      <c r="H163" s="7"/>
      <c r="I163" s="7"/>
      <c r="J163" s="7"/>
      <c r="K163" s="7"/>
    </row>
    <row r="164" spans="1:11" s="8" customFormat="1" ht="24">
      <c r="A164" s="180" t="s">
        <v>448</v>
      </c>
      <c r="B164" s="181"/>
      <c r="C164" s="182"/>
      <c r="D164" s="10" t="s">
        <v>339</v>
      </c>
      <c r="E164" s="11">
        <f t="shared" si="10"/>
        <v>800</v>
      </c>
      <c r="F164" s="11">
        <f t="shared" si="10"/>
        <v>798.8</v>
      </c>
      <c r="G164" s="11">
        <f t="shared" si="7"/>
        <v>99.85</v>
      </c>
      <c r="H164" s="7"/>
      <c r="I164" s="7"/>
      <c r="J164" s="7"/>
      <c r="K164" s="7"/>
    </row>
    <row r="165" spans="1:11" s="8" customFormat="1" ht="36">
      <c r="A165" s="183"/>
      <c r="B165" s="184"/>
      <c r="C165" s="185"/>
      <c r="D165" s="10" t="s">
        <v>365</v>
      </c>
      <c r="E165" s="11">
        <f t="shared" si="10"/>
        <v>800</v>
      </c>
      <c r="F165" s="11">
        <f t="shared" si="10"/>
        <v>798.8</v>
      </c>
      <c r="G165" s="11">
        <f t="shared" si="7"/>
        <v>99.85</v>
      </c>
      <c r="H165" s="7"/>
      <c r="I165" s="7"/>
      <c r="J165" s="7"/>
      <c r="K165" s="7"/>
    </row>
    <row r="166" spans="1:11" s="15" customFormat="1" ht="22.5">
      <c r="A166" s="183"/>
      <c r="B166" s="184"/>
      <c r="C166" s="185"/>
      <c r="D166" s="26" t="s">
        <v>462</v>
      </c>
      <c r="E166" s="13">
        <v>800</v>
      </c>
      <c r="F166" s="13">
        <v>798.8</v>
      </c>
      <c r="G166" s="13">
        <f t="shared" si="7"/>
        <v>99.85</v>
      </c>
      <c r="H166" s="14"/>
      <c r="I166" s="14"/>
      <c r="J166" s="14"/>
      <c r="K166" s="14"/>
    </row>
    <row r="167" spans="1:11" s="44" customFormat="1" ht="112.5">
      <c r="A167" s="186"/>
      <c r="B167" s="187"/>
      <c r="C167" s="188"/>
      <c r="D167" s="41" t="s">
        <v>559</v>
      </c>
      <c r="E167" s="42"/>
      <c r="F167" s="42"/>
      <c r="G167" s="42"/>
      <c r="H167" s="43"/>
      <c r="I167" s="43"/>
      <c r="J167" s="43"/>
      <c r="K167" s="43"/>
    </row>
    <row r="168" spans="1:11" s="8" customFormat="1" ht="12">
      <c r="A168" s="16"/>
      <c r="B168" s="16"/>
      <c r="C168" s="16"/>
      <c r="D168" s="17"/>
      <c r="E168" s="18"/>
      <c r="F168" s="18"/>
      <c r="G168" s="18"/>
      <c r="H168" s="7"/>
      <c r="I168" s="7"/>
      <c r="J168" s="7"/>
      <c r="K168" s="7"/>
    </row>
    <row r="169" spans="1:11" s="8" customFormat="1" ht="12">
      <c r="A169" s="62" t="s">
        <v>496</v>
      </c>
      <c r="B169" s="62">
        <v>750</v>
      </c>
      <c r="C169" s="62"/>
      <c r="D169" s="63" t="s">
        <v>250</v>
      </c>
      <c r="E169" s="110">
        <f>SUM(E171,E186,E202,E234,E250)</f>
        <v>4756257.37</v>
      </c>
      <c r="F169" s="110">
        <f>SUM(F171,F186,F202,F234,F250)</f>
        <v>4495214.64</v>
      </c>
      <c r="G169" s="110">
        <f t="shared" si="7"/>
        <v>94.5115936819037</v>
      </c>
      <c r="H169" s="7"/>
      <c r="I169" s="7"/>
      <c r="J169" s="7"/>
      <c r="K169" s="7"/>
    </row>
    <row r="170" spans="1:11" s="8" customFormat="1" ht="12">
      <c r="A170" s="16"/>
      <c r="B170" s="16"/>
      <c r="C170" s="16"/>
      <c r="D170" s="17"/>
      <c r="E170" s="18"/>
      <c r="F170" s="18"/>
      <c r="G170" s="18"/>
      <c r="H170" s="7"/>
      <c r="I170" s="7"/>
      <c r="J170" s="7"/>
      <c r="K170" s="7"/>
    </row>
    <row r="171" spans="1:11" s="57" customFormat="1" ht="12">
      <c r="A171" s="53"/>
      <c r="B171" s="53"/>
      <c r="C171" s="53">
        <v>75011</v>
      </c>
      <c r="D171" s="54" t="s">
        <v>311</v>
      </c>
      <c r="E171" s="55">
        <f>E172</f>
        <v>86059.61000000002</v>
      </c>
      <c r="F171" s="55">
        <f>F172</f>
        <v>80368.86</v>
      </c>
      <c r="G171" s="55">
        <f t="shared" si="7"/>
        <v>93.3874322693305</v>
      </c>
      <c r="H171" s="56"/>
      <c r="I171" s="56"/>
      <c r="J171" s="56"/>
      <c r="K171" s="56"/>
    </row>
    <row r="172" spans="1:11" s="8" customFormat="1" ht="12">
      <c r="A172" s="58"/>
      <c r="B172" s="58"/>
      <c r="C172" s="58"/>
      <c r="D172" s="5" t="s">
        <v>264</v>
      </c>
      <c r="E172" s="106">
        <f>SUM(E173,E176)</f>
        <v>86059.61000000002</v>
      </c>
      <c r="F172" s="106">
        <f>SUM(F173,F176)</f>
        <v>80368.86</v>
      </c>
      <c r="G172" s="106">
        <f t="shared" si="7"/>
        <v>93.3874322693305</v>
      </c>
      <c r="H172" s="7"/>
      <c r="I172" s="7"/>
      <c r="J172" s="7"/>
      <c r="K172" s="7"/>
    </row>
    <row r="173" spans="1:11" s="8" customFormat="1" ht="24">
      <c r="A173" s="180" t="s">
        <v>448</v>
      </c>
      <c r="B173" s="181"/>
      <c r="C173" s="182"/>
      <c r="D173" s="10" t="s">
        <v>364</v>
      </c>
      <c r="E173" s="25">
        <f>SUM(E174:E175)</f>
        <v>757.72</v>
      </c>
      <c r="F173" s="25">
        <f>SUM(F174:F175)</f>
        <v>757.72</v>
      </c>
      <c r="G173" s="25">
        <f t="shared" si="7"/>
        <v>100</v>
      </c>
      <c r="H173" s="7"/>
      <c r="I173" s="7"/>
      <c r="J173" s="7"/>
      <c r="K173" s="7"/>
    </row>
    <row r="174" spans="1:11" s="15" customFormat="1" ht="90">
      <c r="A174" s="183"/>
      <c r="B174" s="184"/>
      <c r="C174" s="185"/>
      <c r="D174" s="26" t="s">
        <v>555</v>
      </c>
      <c r="E174" s="27">
        <v>754.95</v>
      </c>
      <c r="F174" s="27">
        <v>754.95</v>
      </c>
      <c r="G174" s="27">
        <f t="shared" si="7"/>
        <v>100</v>
      </c>
      <c r="H174" s="14"/>
      <c r="I174" s="14"/>
      <c r="J174" s="14"/>
      <c r="K174" s="14"/>
    </row>
    <row r="175" spans="1:11" s="15" customFormat="1" ht="22.5">
      <c r="A175" s="183"/>
      <c r="B175" s="184"/>
      <c r="C175" s="185"/>
      <c r="D175" s="26" t="s">
        <v>508</v>
      </c>
      <c r="E175" s="27">
        <v>2.77</v>
      </c>
      <c r="F175" s="27">
        <v>2.77</v>
      </c>
      <c r="G175" s="27">
        <f t="shared" si="7"/>
        <v>100</v>
      </c>
      <c r="H175" s="14"/>
      <c r="I175" s="14"/>
      <c r="J175" s="14"/>
      <c r="K175" s="14"/>
    </row>
    <row r="176" spans="1:11" s="8" customFormat="1" ht="24">
      <c r="A176" s="183"/>
      <c r="B176" s="184"/>
      <c r="C176" s="185"/>
      <c r="D176" s="10" t="s">
        <v>340</v>
      </c>
      <c r="E176" s="25">
        <f>SUM(E177,E181)</f>
        <v>85301.89000000001</v>
      </c>
      <c r="F176" s="25">
        <f>SUM(F177,F181)</f>
        <v>79611.14</v>
      </c>
      <c r="G176" s="25">
        <f t="shared" si="7"/>
        <v>93.32869412389337</v>
      </c>
      <c r="H176" s="7"/>
      <c r="I176" s="7"/>
      <c r="J176" s="7"/>
      <c r="K176" s="7"/>
    </row>
    <row r="177" spans="1:11" s="8" customFormat="1" ht="24">
      <c r="A177" s="183"/>
      <c r="B177" s="184"/>
      <c r="C177" s="185"/>
      <c r="D177" s="10" t="s">
        <v>398</v>
      </c>
      <c r="E177" s="11">
        <f>SUM(E178:E180)</f>
        <v>84940.89000000001</v>
      </c>
      <c r="F177" s="11">
        <f>SUM(F178:F180)</f>
        <v>79250.14</v>
      </c>
      <c r="G177" s="11">
        <f t="shared" si="7"/>
        <v>93.30034097829677</v>
      </c>
      <c r="H177" s="7"/>
      <c r="I177" s="7"/>
      <c r="J177" s="7"/>
      <c r="K177" s="7"/>
    </row>
    <row r="178" spans="1:11" s="15" customFormat="1" ht="22.5">
      <c r="A178" s="183"/>
      <c r="B178" s="184"/>
      <c r="C178" s="185"/>
      <c r="D178" s="26" t="s">
        <v>461</v>
      </c>
      <c r="E178" s="13">
        <v>71014.74</v>
      </c>
      <c r="F178" s="13">
        <v>66254.58</v>
      </c>
      <c r="G178" s="13">
        <f t="shared" si="7"/>
        <v>93.29694088860988</v>
      </c>
      <c r="H178" s="14"/>
      <c r="I178" s="14"/>
      <c r="J178" s="14"/>
      <c r="K178" s="14"/>
    </row>
    <row r="179" spans="1:11" s="15" customFormat="1" ht="22.5">
      <c r="A179" s="183"/>
      <c r="B179" s="184"/>
      <c r="C179" s="185"/>
      <c r="D179" s="26" t="s">
        <v>477</v>
      </c>
      <c r="E179" s="13">
        <v>12186.3</v>
      </c>
      <c r="F179" s="13">
        <v>11372.32</v>
      </c>
      <c r="G179" s="13">
        <f t="shared" si="7"/>
        <v>93.32053207290154</v>
      </c>
      <c r="H179" s="14"/>
      <c r="I179" s="14"/>
      <c r="J179" s="14"/>
      <c r="K179" s="14"/>
    </row>
    <row r="180" spans="1:11" s="15" customFormat="1" ht="11.25">
      <c r="A180" s="183"/>
      <c r="B180" s="184"/>
      <c r="C180" s="185"/>
      <c r="D180" s="26" t="s">
        <v>478</v>
      </c>
      <c r="E180" s="13">
        <v>1739.85</v>
      </c>
      <c r="F180" s="13">
        <v>1623.24</v>
      </c>
      <c r="G180" s="13">
        <f t="shared" si="7"/>
        <v>93.29769807742048</v>
      </c>
      <c r="H180" s="14"/>
      <c r="I180" s="14"/>
      <c r="J180" s="14"/>
      <c r="K180" s="14"/>
    </row>
    <row r="181" spans="1:11" s="8" customFormat="1" ht="36">
      <c r="A181" s="183"/>
      <c r="B181" s="184"/>
      <c r="C181" s="185"/>
      <c r="D181" s="10" t="s">
        <v>397</v>
      </c>
      <c r="E181" s="11">
        <f>SUM(E182:E183)</f>
        <v>361</v>
      </c>
      <c r="F181" s="11">
        <f>SUM(F182:F183)</f>
        <v>361</v>
      </c>
      <c r="G181" s="11">
        <f t="shared" si="7"/>
        <v>100</v>
      </c>
      <c r="H181" s="7"/>
      <c r="I181" s="7"/>
      <c r="J181" s="7"/>
      <c r="K181" s="7"/>
    </row>
    <row r="182" spans="1:11" s="15" customFormat="1" ht="22.5">
      <c r="A182" s="183"/>
      <c r="B182" s="184"/>
      <c r="C182" s="185"/>
      <c r="D182" s="26" t="s">
        <v>462</v>
      </c>
      <c r="E182" s="13">
        <v>355</v>
      </c>
      <c r="F182" s="13">
        <v>355</v>
      </c>
      <c r="G182" s="13">
        <f t="shared" si="7"/>
        <v>100</v>
      </c>
      <c r="H182" s="14"/>
      <c r="I182" s="14"/>
      <c r="J182" s="14"/>
      <c r="K182" s="14"/>
    </row>
    <row r="183" spans="1:11" s="15" customFormat="1" ht="90">
      <c r="A183" s="183"/>
      <c r="B183" s="184"/>
      <c r="C183" s="185"/>
      <c r="D183" s="26" t="s">
        <v>18</v>
      </c>
      <c r="E183" s="13">
        <v>6</v>
      </c>
      <c r="F183" s="13">
        <v>6</v>
      </c>
      <c r="G183" s="13">
        <f t="shared" si="7"/>
        <v>100</v>
      </c>
      <c r="H183" s="14"/>
      <c r="I183" s="14"/>
      <c r="J183" s="14"/>
      <c r="K183" s="14"/>
    </row>
    <row r="184" spans="1:11" s="44" customFormat="1" ht="270">
      <c r="A184" s="186"/>
      <c r="B184" s="187"/>
      <c r="C184" s="188"/>
      <c r="D184" s="41" t="s">
        <v>51</v>
      </c>
      <c r="E184" s="42"/>
      <c r="F184" s="42"/>
      <c r="G184" s="42"/>
      <c r="H184" s="43"/>
      <c r="I184" s="43"/>
      <c r="J184" s="43"/>
      <c r="K184" s="43"/>
    </row>
    <row r="185" spans="1:11" s="8" customFormat="1" ht="12">
      <c r="A185" s="16"/>
      <c r="B185" s="16"/>
      <c r="C185" s="16"/>
      <c r="D185" s="17"/>
      <c r="E185" s="18"/>
      <c r="F185" s="18"/>
      <c r="G185" s="18"/>
      <c r="H185" s="7"/>
      <c r="I185" s="7"/>
      <c r="J185" s="7"/>
      <c r="K185" s="7"/>
    </row>
    <row r="186" spans="1:11" s="57" customFormat="1" ht="24">
      <c r="A186" s="53"/>
      <c r="B186" s="53"/>
      <c r="C186" s="53">
        <v>75022</v>
      </c>
      <c r="D186" s="54" t="s">
        <v>295</v>
      </c>
      <c r="E186" s="107">
        <f>SUM(E187,E197)</f>
        <v>218474</v>
      </c>
      <c r="F186" s="107">
        <f>SUM(F187,F197)</f>
        <v>210913.96</v>
      </c>
      <c r="G186" s="107">
        <f t="shared" si="7"/>
        <v>96.5396156979778</v>
      </c>
      <c r="H186" s="56"/>
      <c r="I186" s="56"/>
      <c r="J186" s="56"/>
      <c r="K186" s="56"/>
    </row>
    <row r="187" spans="1:11" s="8" customFormat="1" ht="12">
      <c r="A187" s="58"/>
      <c r="B187" s="58"/>
      <c r="C187" s="58"/>
      <c r="D187" s="5" t="s">
        <v>264</v>
      </c>
      <c r="E187" s="6">
        <f>SUM(E188,E191)</f>
        <v>206420</v>
      </c>
      <c r="F187" s="6">
        <f>SUM(F188,F191)</f>
        <v>198859.96</v>
      </c>
      <c r="G187" s="6">
        <f t="shared" si="7"/>
        <v>96.33754481154926</v>
      </c>
      <c r="H187" s="7"/>
      <c r="I187" s="7"/>
      <c r="J187" s="7"/>
      <c r="K187" s="7"/>
    </row>
    <row r="188" spans="1:11" s="8" customFormat="1" ht="24">
      <c r="A188" s="179" t="s">
        <v>448</v>
      </c>
      <c r="B188" s="179"/>
      <c r="C188" s="179"/>
      <c r="D188" s="10" t="s">
        <v>369</v>
      </c>
      <c r="E188" s="11">
        <f>SUM(E189)</f>
        <v>195000</v>
      </c>
      <c r="F188" s="11">
        <f>SUM(F189)</f>
        <v>189453.72</v>
      </c>
      <c r="G188" s="11">
        <f t="shared" si="7"/>
        <v>97.15575384615384</v>
      </c>
      <c r="H188" s="7"/>
      <c r="I188" s="7"/>
      <c r="J188" s="7"/>
      <c r="K188" s="7"/>
    </row>
    <row r="189" spans="1:11" s="15" customFormat="1" ht="22.5">
      <c r="A189" s="179"/>
      <c r="B189" s="179"/>
      <c r="C189" s="179"/>
      <c r="D189" s="26" t="s">
        <v>59</v>
      </c>
      <c r="E189" s="13">
        <f>SUM(E190)</f>
        <v>195000</v>
      </c>
      <c r="F189" s="13">
        <f>SUM(F190)</f>
        <v>189453.72</v>
      </c>
      <c r="G189" s="13">
        <f t="shared" si="7"/>
        <v>97.15575384615384</v>
      </c>
      <c r="H189" s="14"/>
      <c r="I189" s="14"/>
      <c r="J189" s="14"/>
      <c r="K189" s="14"/>
    </row>
    <row r="190" spans="1:11" s="15" customFormat="1" ht="11.25" customHeight="1">
      <c r="A190" s="179"/>
      <c r="B190" s="179"/>
      <c r="C190" s="179"/>
      <c r="D190" s="26" t="s">
        <v>345</v>
      </c>
      <c r="E190" s="13">
        <v>195000</v>
      </c>
      <c r="F190" s="13">
        <v>189453.72</v>
      </c>
      <c r="G190" s="13">
        <f t="shared" si="7"/>
        <v>97.15575384615384</v>
      </c>
      <c r="H190" s="14"/>
      <c r="I190" s="14"/>
      <c r="J190" s="14"/>
      <c r="K190" s="14"/>
    </row>
    <row r="191" spans="1:11" s="8" customFormat="1" ht="24">
      <c r="A191" s="179"/>
      <c r="B191" s="179"/>
      <c r="C191" s="179"/>
      <c r="D191" s="10" t="s">
        <v>340</v>
      </c>
      <c r="E191" s="11">
        <f>SUM(E192)</f>
        <v>11420</v>
      </c>
      <c r="F191" s="11">
        <f>SUM(F192)</f>
        <v>9406.24</v>
      </c>
      <c r="G191" s="11">
        <f t="shared" si="7"/>
        <v>82.36637478108581</v>
      </c>
      <c r="H191" s="7"/>
      <c r="I191" s="7"/>
      <c r="J191" s="7"/>
      <c r="K191" s="7"/>
    </row>
    <row r="192" spans="1:11" s="8" customFormat="1" ht="36">
      <c r="A192" s="179"/>
      <c r="B192" s="179"/>
      <c r="C192" s="179"/>
      <c r="D192" s="10" t="s">
        <v>479</v>
      </c>
      <c r="E192" s="11">
        <f>SUM(E193:E195)</f>
        <v>11420</v>
      </c>
      <c r="F192" s="11">
        <f>SUM(F193:F195)</f>
        <v>9406.24</v>
      </c>
      <c r="G192" s="11">
        <f t="shared" si="7"/>
        <v>82.36637478108581</v>
      </c>
      <c r="H192" s="7"/>
      <c r="I192" s="7"/>
      <c r="J192" s="7"/>
      <c r="K192" s="7"/>
    </row>
    <row r="193" spans="1:11" s="15" customFormat="1" ht="22.5">
      <c r="A193" s="179"/>
      <c r="B193" s="179"/>
      <c r="C193" s="179"/>
      <c r="D193" s="26" t="s">
        <v>462</v>
      </c>
      <c r="E193" s="13">
        <v>3500</v>
      </c>
      <c r="F193" s="13">
        <v>3143.99</v>
      </c>
      <c r="G193" s="13">
        <f t="shared" si="7"/>
        <v>89.82828571428571</v>
      </c>
      <c r="H193" s="14"/>
      <c r="I193" s="14"/>
      <c r="J193" s="14"/>
      <c r="K193" s="14"/>
    </row>
    <row r="194" spans="1:11" s="15" customFormat="1" ht="11.25">
      <c r="A194" s="179"/>
      <c r="B194" s="179"/>
      <c r="C194" s="179"/>
      <c r="D194" s="26" t="s">
        <v>480</v>
      </c>
      <c r="E194" s="13">
        <v>2000</v>
      </c>
      <c r="F194" s="13">
        <v>975.29</v>
      </c>
      <c r="G194" s="13">
        <f t="shared" si="7"/>
        <v>48.7645</v>
      </c>
      <c r="H194" s="14"/>
      <c r="I194" s="14"/>
      <c r="J194" s="14"/>
      <c r="K194" s="14"/>
    </row>
    <row r="195" spans="1:11" s="15" customFormat="1" ht="11.25">
      <c r="A195" s="179"/>
      <c r="B195" s="179"/>
      <c r="C195" s="179"/>
      <c r="D195" s="26" t="s">
        <v>464</v>
      </c>
      <c r="E195" s="13">
        <v>5920</v>
      </c>
      <c r="F195" s="13">
        <v>5286.96</v>
      </c>
      <c r="G195" s="13">
        <f t="shared" si="7"/>
        <v>89.30675675675676</v>
      </c>
      <c r="H195" s="14"/>
      <c r="I195" s="14"/>
      <c r="J195" s="14"/>
      <c r="K195" s="14"/>
    </row>
    <row r="196" spans="1:11" s="8" customFormat="1" ht="12">
      <c r="A196" s="9"/>
      <c r="B196" s="9"/>
      <c r="C196" s="9"/>
      <c r="D196" s="10"/>
      <c r="E196" s="11"/>
      <c r="F196" s="11"/>
      <c r="G196" s="11"/>
      <c r="H196" s="7"/>
      <c r="I196" s="7"/>
      <c r="J196" s="7"/>
      <c r="K196" s="7"/>
    </row>
    <row r="197" spans="1:11" s="8" customFormat="1" ht="12">
      <c r="A197" s="100"/>
      <c r="B197" s="100"/>
      <c r="C197" s="100"/>
      <c r="D197" s="101" t="s">
        <v>278</v>
      </c>
      <c r="E197" s="102">
        <f aca="true" t="shared" si="11" ref="E197:F199">SUM(E198)</f>
        <v>12054</v>
      </c>
      <c r="F197" s="102">
        <f t="shared" si="11"/>
        <v>12054</v>
      </c>
      <c r="G197" s="102">
        <f t="shared" si="7"/>
        <v>100</v>
      </c>
      <c r="H197" s="7"/>
      <c r="I197" s="7"/>
      <c r="J197" s="7"/>
      <c r="K197" s="7"/>
    </row>
    <row r="198" spans="1:11" s="8" customFormat="1" ht="24">
      <c r="A198" s="179" t="s">
        <v>448</v>
      </c>
      <c r="B198" s="179"/>
      <c r="C198" s="179"/>
      <c r="D198" s="10" t="s">
        <v>370</v>
      </c>
      <c r="E198" s="11">
        <f t="shared" si="11"/>
        <v>12054</v>
      </c>
      <c r="F198" s="11">
        <f t="shared" si="11"/>
        <v>12054</v>
      </c>
      <c r="G198" s="11">
        <f t="shared" si="7"/>
        <v>100</v>
      </c>
      <c r="H198" s="7"/>
      <c r="I198" s="7"/>
      <c r="J198" s="7"/>
      <c r="K198" s="7"/>
    </row>
    <row r="199" spans="1:11" s="15" customFormat="1" ht="22.5">
      <c r="A199" s="179"/>
      <c r="B199" s="179"/>
      <c r="C199" s="179"/>
      <c r="D199" s="26" t="s">
        <v>225</v>
      </c>
      <c r="E199" s="13">
        <f t="shared" si="11"/>
        <v>12054</v>
      </c>
      <c r="F199" s="13">
        <f t="shared" si="11"/>
        <v>12054</v>
      </c>
      <c r="G199" s="13">
        <f t="shared" si="7"/>
        <v>100</v>
      </c>
      <c r="H199" s="14"/>
      <c r="I199" s="14"/>
      <c r="J199" s="14"/>
      <c r="K199" s="14"/>
    </row>
    <row r="200" spans="1:11" s="15" customFormat="1" ht="33.75">
      <c r="A200" s="179"/>
      <c r="B200" s="179"/>
      <c r="C200" s="179"/>
      <c r="D200" s="26" t="s">
        <v>481</v>
      </c>
      <c r="E200" s="13">
        <v>12054</v>
      </c>
      <c r="F200" s="13">
        <v>12054</v>
      </c>
      <c r="G200" s="11">
        <f t="shared" si="7"/>
        <v>100</v>
      </c>
      <c r="H200" s="14"/>
      <c r="I200" s="14"/>
      <c r="J200" s="14"/>
      <c r="K200" s="14"/>
    </row>
    <row r="201" spans="1:11" s="8" customFormat="1" ht="12">
      <c r="A201" s="16"/>
      <c r="B201" s="16"/>
      <c r="C201" s="16"/>
      <c r="D201" s="17"/>
      <c r="E201" s="18"/>
      <c r="F201" s="18"/>
      <c r="G201" s="11"/>
      <c r="H201" s="7"/>
      <c r="I201" s="7"/>
      <c r="J201" s="7"/>
      <c r="K201" s="7"/>
    </row>
    <row r="202" spans="1:11" s="57" customFormat="1" ht="24">
      <c r="A202" s="53"/>
      <c r="B202" s="53"/>
      <c r="C202" s="53">
        <v>75023</v>
      </c>
      <c r="D202" s="54" t="s">
        <v>296</v>
      </c>
      <c r="E202" s="55">
        <f>SUM(E203,E227)</f>
        <v>4087876.83</v>
      </c>
      <c r="F202" s="55">
        <f>SUM(F203,F227)</f>
        <v>3869827.94</v>
      </c>
      <c r="G202" s="55">
        <f t="shared" si="7"/>
        <v>94.66596233037677</v>
      </c>
      <c r="H202" s="56"/>
      <c r="I202" s="56"/>
      <c r="J202" s="56"/>
      <c r="K202" s="56"/>
    </row>
    <row r="203" spans="1:11" s="8" customFormat="1" ht="12">
      <c r="A203" s="58"/>
      <c r="B203" s="58"/>
      <c r="C203" s="58"/>
      <c r="D203" s="5" t="s">
        <v>264</v>
      </c>
      <c r="E203" s="6">
        <f>SUM(E204)</f>
        <v>4012397.33</v>
      </c>
      <c r="F203" s="6">
        <f>SUM(F204)</f>
        <v>3849348.44</v>
      </c>
      <c r="G203" s="6">
        <f t="shared" si="7"/>
        <v>95.9363722834498</v>
      </c>
      <c r="H203" s="7"/>
      <c r="I203" s="7"/>
      <c r="J203" s="7"/>
      <c r="K203" s="7"/>
    </row>
    <row r="204" spans="1:11" s="8" customFormat="1" ht="24">
      <c r="A204" s="179" t="s">
        <v>448</v>
      </c>
      <c r="B204" s="179"/>
      <c r="C204" s="179"/>
      <c r="D204" s="10" t="s">
        <v>339</v>
      </c>
      <c r="E204" s="11">
        <f>SUM(E205,E211)</f>
        <v>4012397.33</v>
      </c>
      <c r="F204" s="11">
        <f>SUM(F205,F211)</f>
        <v>3849348.44</v>
      </c>
      <c r="G204" s="11">
        <f t="shared" si="7"/>
        <v>95.9363722834498</v>
      </c>
      <c r="H204" s="7"/>
      <c r="I204" s="7"/>
      <c r="J204" s="7"/>
      <c r="K204" s="7"/>
    </row>
    <row r="205" spans="1:11" s="8" customFormat="1" ht="24">
      <c r="A205" s="179"/>
      <c r="B205" s="179"/>
      <c r="C205" s="179"/>
      <c r="D205" s="10" t="s">
        <v>371</v>
      </c>
      <c r="E205" s="11">
        <f>SUM(E206:E210)</f>
        <v>3059951.48</v>
      </c>
      <c r="F205" s="11">
        <f>SUM(F206:F210)</f>
        <v>2961962.01</v>
      </c>
      <c r="G205" s="11">
        <f t="shared" si="7"/>
        <v>96.79767896188994</v>
      </c>
      <c r="H205" s="7"/>
      <c r="I205" s="7"/>
      <c r="J205" s="7"/>
      <c r="K205" s="7"/>
    </row>
    <row r="206" spans="1:11" s="15" customFormat="1" ht="22.5">
      <c r="A206" s="179"/>
      <c r="B206" s="179"/>
      <c r="C206" s="179"/>
      <c r="D206" s="26" t="s">
        <v>461</v>
      </c>
      <c r="E206" s="13">
        <v>2344550</v>
      </c>
      <c r="F206" s="13">
        <v>2285957.48</v>
      </c>
      <c r="G206" s="13">
        <f t="shared" si="7"/>
        <v>97.50090550425455</v>
      </c>
      <c r="H206" s="14"/>
      <c r="I206" s="14"/>
      <c r="J206" s="14"/>
      <c r="K206" s="14"/>
    </row>
    <row r="207" spans="1:11" s="15" customFormat="1" ht="22.5">
      <c r="A207" s="179"/>
      <c r="B207" s="179"/>
      <c r="C207" s="179"/>
      <c r="D207" s="26" t="s">
        <v>482</v>
      </c>
      <c r="E207" s="13">
        <v>179751</v>
      </c>
      <c r="F207" s="13">
        <v>178939.26</v>
      </c>
      <c r="G207" s="13">
        <f t="shared" si="7"/>
        <v>99.54840863194084</v>
      </c>
      <c r="H207" s="14"/>
      <c r="I207" s="14"/>
      <c r="J207" s="14"/>
      <c r="K207" s="14"/>
    </row>
    <row r="208" spans="1:11" s="15" customFormat="1" ht="22.5">
      <c r="A208" s="179"/>
      <c r="B208" s="179"/>
      <c r="C208" s="179"/>
      <c r="D208" s="26" t="s">
        <v>477</v>
      </c>
      <c r="E208" s="13">
        <v>424593</v>
      </c>
      <c r="F208" s="13">
        <v>398390.51</v>
      </c>
      <c r="G208" s="13">
        <f t="shared" si="7"/>
        <v>93.82879840223461</v>
      </c>
      <c r="H208" s="14"/>
      <c r="I208" s="14"/>
      <c r="J208" s="14"/>
      <c r="K208" s="14"/>
    </row>
    <row r="209" spans="1:11" s="15" customFormat="1" ht="11.25">
      <c r="A209" s="179"/>
      <c r="B209" s="179"/>
      <c r="C209" s="179"/>
      <c r="D209" s="26" t="s">
        <v>478</v>
      </c>
      <c r="E209" s="13">
        <v>58828</v>
      </c>
      <c r="F209" s="13">
        <v>47574.36</v>
      </c>
      <c r="G209" s="13">
        <f t="shared" si="7"/>
        <v>80.87026585979466</v>
      </c>
      <c r="H209" s="14"/>
      <c r="I209" s="14"/>
      <c r="J209" s="14"/>
      <c r="K209" s="14"/>
    </row>
    <row r="210" spans="1:11" s="15" customFormat="1" ht="11.25">
      <c r="A210" s="179"/>
      <c r="B210" s="179"/>
      <c r="C210" s="179"/>
      <c r="D210" s="26" t="s">
        <v>473</v>
      </c>
      <c r="E210" s="13">
        <v>52229.48</v>
      </c>
      <c r="F210" s="13">
        <v>51100.4</v>
      </c>
      <c r="G210" s="13">
        <f t="shared" si="7"/>
        <v>97.83823235460126</v>
      </c>
      <c r="H210" s="14"/>
      <c r="I210" s="14"/>
      <c r="J210" s="14"/>
      <c r="K210" s="14"/>
    </row>
    <row r="211" spans="1:11" s="8" customFormat="1" ht="36">
      <c r="A211" s="179"/>
      <c r="B211" s="179"/>
      <c r="C211" s="179"/>
      <c r="D211" s="10" t="s">
        <v>367</v>
      </c>
      <c r="E211" s="11">
        <f>SUM(E212:E225)</f>
        <v>952445.8500000001</v>
      </c>
      <c r="F211" s="11">
        <f>SUM(F212:F225)</f>
        <v>887386.43</v>
      </c>
      <c r="G211" s="11">
        <f t="shared" si="7"/>
        <v>93.16922636599234</v>
      </c>
      <c r="H211" s="7"/>
      <c r="I211" s="7"/>
      <c r="J211" s="7"/>
      <c r="K211" s="7"/>
    </row>
    <row r="212" spans="1:11" s="15" customFormat="1" ht="33.75">
      <c r="A212" s="179"/>
      <c r="B212" s="179"/>
      <c r="C212" s="179"/>
      <c r="D212" s="26" t="s">
        <v>483</v>
      </c>
      <c r="E212" s="13">
        <v>26175.33</v>
      </c>
      <c r="F212" s="13">
        <v>25040</v>
      </c>
      <c r="G212" s="13">
        <f t="shared" si="7"/>
        <v>95.66259527578066</v>
      </c>
      <c r="H212" s="14"/>
      <c r="I212" s="14"/>
      <c r="J212" s="14"/>
      <c r="K212" s="14"/>
    </row>
    <row r="213" spans="1:11" s="15" customFormat="1" ht="22.5">
      <c r="A213" s="179"/>
      <c r="B213" s="179"/>
      <c r="C213" s="179"/>
      <c r="D213" s="26" t="s">
        <v>462</v>
      </c>
      <c r="E213" s="13">
        <v>174423.22</v>
      </c>
      <c r="F213" s="13">
        <v>167959.63</v>
      </c>
      <c r="G213" s="13">
        <f t="shared" si="7"/>
        <v>96.29430645759206</v>
      </c>
      <c r="H213" s="14"/>
      <c r="I213" s="14"/>
      <c r="J213" s="14"/>
      <c r="K213" s="14"/>
    </row>
    <row r="214" spans="1:11" s="15" customFormat="1" ht="11.25">
      <c r="A214" s="179"/>
      <c r="B214" s="179"/>
      <c r="C214" s="179"/>
      <c r="D214" s="26" t="s">
        <v>480</v>
      </c>
      <c r="E214" s="13">
        <v>4000</v>
      </c>
      <c r="F214" s="13">
        <v>3095.56</v>
      </c>
      <c r="G214" s="13">
        <f t="shared" si="7"/>
        <v>77.389</v>
      </c>
      <c r="H214" s="14"/>
      <c r="I214" s="14"/>
      <c r="J214" s="14"/>
      <c r="K214" s="14"/>
    </row>
    <row r="215" spans="1:11" s="15" customFormat="1" ht="22.5">
      <c r="A215" s="179"/>
      <c r="B215" s="179"/>
      <c r="C215" s="179"/>
      <c r="D215" s="26" t="s">
        <v>484</v>
      </c>
      <c r="E215" s="13">
        <v>4000</v>
      </c>
      <c r="F215" s="13">
        <v>1808.97</v>
      </c>
      <c r="G215" s="13">
        <f t="shared" si="7"/>
        <v>45.22425</v>
      </c>
      <c r="H215" s="14"/>
      <c r="I215" s="14"/>
      <c r="J215" s="14"/>
      <c r="K215" s="14"/>
    </row>
    <row r="216" spans="1:11" s="15" customFormat="1" ht="11.25">
      <c r="A216" s="179"/>
      <c r="B216" s="179"/>
      <c r="C216" s="179"/>
      <c r="D216" s="26" t="s">
        <v>474</v>
      </c>
      <c r="E216" s="13">
        <v>37800</v>
      </c>
      <c r="F216" s="13">
        <v>35158.07</v>
      </c>
      <c r="G216" s="13">
        <f t="shared" si="7"/>
        <v>93.0107671957672</v>
      </c>
      <c r="H216" s="14"/>
      <c r="I216" s="14"/>
      <c r="J216" s="14"/>
      <c r="K216" s="14"/>
    </row>
    <row r="217" spans="1:11" s="15" customFormat="1" ht="11.25">
      <c r="A217" s="179"/>
      <c r="B217" s="179"/>
      <c r="C217" s="179"/>
      <c r="D217" s="26" t="s">
        <v>463</v>
      </c>
      <c r="E217" s="13">
        <v>16500</v>
      </c>
      <c r="F217" s="13">
        <v>9763.97</v>
      </c>
      <c r="G217" s="13">
        <f t="shared" si="7"/>
        <v>59.17557575757575</v>
      </c>
      <c r="H217" s="14"/>
      <c r="I217" s="14"/>
      <c r="J217" s="14"/>
      <c r="K217" s="14"/>
    </row>
    <row r="218" spans="1:11" s="15" customFormat="1" ht="11.25">
      <c r="A218" s="179"/>
      <c r="B218" s="179"/>
      <c r="C218" s="179"/>
      <c r="D218" s="26" t="s">
        <v>464</v>
      </c>
      <c r="E218" s="13">
        <v>395663.52</v>
      </c>
      <c r="F218" s="13">
        <v>380996.54</v>
      </c>
      <c r="G218" s="13">
        <f t="shared" si="7"/>
        <v>96.29306740232205</v>
      </c>
      <c r="H218" s="14"/>
      <c r="I218" s="14"/>
      <c r="J218" s="14"/>
      <c r="K218" s="14"/>
    </row>
    <row r="219" spans="1:11" s="15" customFormat="1" ht="22.5">
      <c r="A219" s="179"/>
      <c r="B219" s="179"/>
      <c r="C219" s="179"/>
      <c r="D219" s="26" t="s">
        <v>465</v>
      </c>
      <c r="E219" s="13">
        <v>37500</v>
      </c>
      <c r="F219" s="13">
        <v>37459.88</v>
      </c>
      <c r="G219" s="13">
        <f t="shared" si="7"/>
        <v>99.89301333333331</v>
      </c>
      <c r="H219" s="14"/>
      <c r="I219" s="14"/>
      <c r="J219" s="14"/>
      <c r="K219" s="14"/>
    </row>
    <row r="220" spans="1:11" s="15" customFormat="1" ht="11.25">
      <c r="A220" s="179"/>
      <c r="B220" s="179"/>
      <c r="C220" s="179"/>
      <c r="D220" s="26" t="s">
        <v>485</v>
      </c>
      <c r="E220" s="13">
        <v>29500</v>
      </c>
      <c r="F220" s="13">
        <v>29482.51</v>
      </c>
      <c r="G220" s="13">
        <f t="shared" si="7"/>
        <v>99.94071186440678</v>
      </c>
      <c r="H220" s="14"/>
      <c r="I220" s="14"/>
      <c r="J220" s="14"/>
      <c r="K220" s="14"/>
    </row>
    <row r="221" spans="1:11" s="15" customFormat="1" ht="11.25">
      <c r="A221" s="179"/>
      <c r="B221" s="179"/>
      <c r="C221" s="179"/>
      <c r="D221" s="26" t="s">
        <v>549</v>
      </c>
      <c r="E221" s="13">
        <v>1300</v>
      </c>
      <c r="F221" s="13">
        <v>671.27</v>
      </c>
      <c r="G221" s="13">
        <f t="shared" si="7"/>
        <v>51.636153846153846</v>
      </c>
      <c r="H221" s="14"/>
      <c r="I221" s="14"/>
      <c r="J221" s="14"/>
      <c r="K221" s="14"/>
    </row>
    <row r="222" spans="1:11" s="15" customFormat="1" ht="11.25">
      <c r="A222" s="179"/>
      <c r="B222" s="179"/>
      <c r="C222" s="179"/>
      <c r="D222" s="26" t="s">
        <v>466</v>
      </c>
      <c r="E222" s="13">
        <v>107457.79</v>
      </c>
      <c r="F222" s="13">
        <v>92753.76</v>
      </c>
      <c r="G222" s="13">
        <f t="shared" si="7"/>
        <v>86.3164597001297</v>
      </c>
      <c r="H222" s="14"/>
      <c r="I222" s="14"/>
      <c r="J222" s="14"/>
      <c r="K222" s="14"/>
    </row>
    <row r="223" spans="1:11" s="15" customFormat="1" ht="22.5">
      <c r="A223" s="179"/>
      <c r="B223" s="179"/>
      <c r="C223" s="179"/>
      <c r="D223" s="26" t="s">
        <v>486</v>
      </c>
      <c r="E223" s="13">
        <v>62125.99</v>
      </c>
      <c r="F223" s="13">
        <v>62125.99</v>
      </c>
      <c r="G223" s="13">
        <f t="shared" si="7"/>
        <v>100</v>
      </c>
      <c r="H223" s="14"/>
      <c r="I223" s="14"/>
      <c r="J223" s="14"/>
      <c r="K223" s="14"/>
    </row>
    <row r="224" spans="1:11" s="15" customFormat="1" ht="22.5">
      <c r="A224" s="179"/>
      <c r="B224" s="179"/>
      <c r="C224" s="179"/>
      <c r="D224" s="26" t="s">
        <v>487</v>
      </c>
      <c r="E224" s="13">
        <v>6000</v>
      </c>
      <c r="F224" s="13">
        <v>2035.51</v>
      </c>
      <c r="G224" s="13">
        <f t="shared" si="7"/>
        <v>33.92516666666667</v>
      </c>
      <c r="H224" s="14"/>
      <c r="I224" s="14"/>
      <c r="J224" s="14"/>
      <c r="K224" s="14"/>
    </row>
    <row r="225" spans="1:11" s="15" customFormat="1" ht="33.75">
      <c r="A225" s="179"/>
      <c r="B225" s="179"/>
      <c r="C225" s="179"/>
      <c r="D225" s="26" t="s">
        <v>497</v>
      </c>
      <c r="E225" s="13">
        <v>50000</v>
      </c>
      <c r="F225" s="13">
        <v>39034.77</v>
      </c>
      <c r="G225" s="13">
        <f t="shared" si="7"/>
        <v>78.06953999999999</v>
      </c>
      <c r="H225" s="14"/>
      <c r="I225" s="14"/>
      <c r="J225" s="14"/>
      <c r="K225" s="14"/>
    </row>
    <row r="226" spans="1:252" s="1" customFormat="1" ht="12">
      <c r="A226" s="28"/>
      <c r="B226" s="28"/>
      <c r="C226" s="28"/>
      <c r="D226" s="23"/>
      <c r="E226" s="38"/>
      <c r="F226" s="38"/>
      <c r="G226" s="38"/>
      <c r="H226" s="4"/>
      <c r="I226" s="4"/>
      <c r="J226" s="4"/>
      <c r="K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</row>
    <row r="227" spans="1:252" s="1" customFormat="1" ht="12">
      <c r="A227" s="100"/>
      <c r="B227" s="100"/>
      <c r="C227" s="100"/>
      <c r="D227" s="101" t="s">
        <v>278</v>
      </c>
      <c r="E227" s="102">
        <f aca="true" t="shared" si="12" ref="E227:F229">SUM(E228)</f>
        <v>75479.5</v>
      </c>
      <c r="F227" s="102">
        <f t="shared" si="12"/>
        <v>20479.5</v>
      </c>
      <c r="G227" s="102">
        <f aca="true" t="shared" si="13" ref="G227:G232">F227*100/E227</f>
        <v>27.13253267443478</v>
      </c>
      <c r="H227" s="4"/>
      <c r="I227" s="4"/>
      <c r="J227" s="4"/>
      <c r="K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</row>
    <row r="228" spans="1:252" s="1" customFormat="1" ht="24">
      <c r="A228" s="180" t="s">
        <v>448</v>
      </c>
      <c r="B228" s="181"/>
      <c r="C228" s="182"/>
      <c r="D228" s="10" t="s">
        <v>370</v>
      </c>
      <c r="E228" s="11">
        <f>SUM(E229,E231)</f>
        <v>75479.5</v>
      </c>
      <c r="F228" s="11">
        <f>SUM(F229,F231)</f>
        <v>20479.5</v>
      </c>
      <c r="G228" s="11">
        <f t="shared" si="13"/>
        <v>27.13253267443478</v>
      </c>
      <c r="H228" s="4"/>
      <c r="I228" s="4"/>
      <c r="J228" s="4"/>
      <c r="K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</row>
    <row r="229" spans="1:252" s="15" customFormat="1" ht="22.5">
      <c r="A229" s="183"/>
      <c r="B229" s="184"/>
      <c r="C229" s="185"/>
      <c r="D229" s="26" t="s">
        <v>225</v>
      </c>
      <c r="E229" s="13">
        <f t="shared" si="12"/>
        <v>55000</v>
      </c>
      <c r="F229" s="13">
        <f t="shared" si="12"/>
        <v>0</v>
      </c>
      <c r="G229" s="13">
        <f t="shared" si="13"/>
        <v>0</v>
      </c>
      <c r="H229" s="14"/>
      <c r="I229" s="14"/>
      <c r="J229" s="14"/>
      <c r="K229" s="14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  <c r="IL229" s="36"/>
      <c r="IM229" s="36"/>
      <c r="IN229" s="36"/>
      <c r="IO229" s="36"/>
      <c r="IP229" s="36"/>
      <c r="IQ229" s="36"/>
      <c r="IR229" s="36"/>
    </row>
    <row r="230" spans="1:252" s="15" customFormat="1" ht="67.5">
      <c r="A230" s="183"/>
      <c r="B230" s="184"/>
      <c r="C230" s="185"/>
      <c r="D230" s="26" t="s">
        <v>86</v>
      </c>
      <c r="E230" s="13">
        <v>55000</v>
      </c>
      <c r="F230" s="13">
        <v>0</v>
      </c>
      <c r="G230" s="13">
        <f t="shared" si="13"/>
        <v>0</v>
      </c>
      <c r="H230" s="14"/>
      <c r="I230" s="14"/>
      <c r="J230" s="14"/>
      <c r="K230" s="14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  <c r="HM230" s="36"/>
      <c r="HN230" s="36"/>
      <c r="HO230" s="36"/>
      <c r="HP230" s="36"/>
      <c r="HQ230" s="36"/>
      <c r="HR230" s="36"/>
      <c r="HS230" s="36"/>
      <c r="HT230" s="36"/>
      <c r="HU230" s="36"/>
      <c r="HV230" s="36"/>
      <c r="HW230" s="36"/>
      <c r="HX230" s="36"/>
      <c r="HY230" s="36"/>
      <c r="HZ230" s="36"/>
      <c r="IA230" s="36"/>
      <c r="IB230" s="36"/>
      <c r="IC230" s="36"/>
      <c r="ID230" s="36"/>
      <c r="IE230" s="36"/>
      <c r="IF230" s="36"/>
      <c r="IG230" s="36"/>
      <c r="IH230" s="36"/>
      <c r="II230" s="36"/>
      <c r="IJ230" s="36"/>
      <c r="IK230" s="36"/>
      <c r="IL230" s="36"/>
      <c r="IM230" s="36"/>
      <c r="IN230" s="36"/>
      <c r="IO230" s="36"/>
      <c r="IP230" s="36"/>
      <c r="IQ230" s="36"/>
      <c r="IR230" s="36"/>
    </row>
    <row r="231" spans="1:252" s="1" customFormat="1" ht="36">
      <c r="A231" s="183"/>
      <c r="B231" s="184"/>
      <c r="C231" s="185"/>
      <c r="D231" s="23" t="s">
        <v>44</v>
      </c>
      <c r="E231" s="38">
        <f>SUM(E232)</f>
        <v>20479.5</v>
      </c>
      <c r="F231" s="38">
        <f>SUM(F232)</f>
        <v>20479.5</v>
      </c>
      <c r="G231" s="13">
        <f t="shared" si="13"/>
        <v>100</v>
      </c>
      <c r="H231" s="4"/>
      <c r="I231" s="4"/>
      <c r="J231" s="4"/>
      <c r="K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</row>
    <row r="232" spans="1:252" s="34" customFormat="1" ht="11.25">
      <c r="A232" s="186"/>
      <c r="B232" s="187"/>
      <c r="C232" s="188"/>
      <c r="D232" s="31" t="s">
        <v>188</v>
      </c>
      <c r="E232" s="174">
        <v>20479.5</v>
      </c>
      <c r="F232" s="174">
        <v>20479.5</v>
      </c>
      <c r="G232" s="13">
        <f t="shared" si="13"/>
        <v>100</v>
      </c>
      <c r="H232" s="33"/>
      <c r="I232" s="33"/>
      <c r="J232" s="33"/>
      <c r="K232" s="33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</row>
    <row r="233" spans="1:252" s="1" customFormat="1" ht="12">
      <c r="A233" s="28"/>
      <c r="B233" s="28"/>
      <c r="C233" s="28"/>
      <c r="D233" s="23"/>
      <c r="E233" s="38"/>
      <c r="F233" s="38"/>
      <c r="G233" s="38"/>
      <c r="H233" s="4"/>
      <c r="I233" s="4"/>
      <c r="J233" s="4"/>
      <c r="K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</row>
    <row r="234" spans="1:11" s="82" customFormat="1" ht="28.5" customHeight="1">
      <c r="A234" s="108"/>
      <c r="B234" s="108"/>
      <c r="C234" s="84" t="s">
        <v>309</v>
      </c>
      <c r="D234" s="86" t="s">
        <v>310</v>
      </c>
      <c r="E234" s="87">
        <f>SUM(E235)</f>
        <v>179925.75</v>
      </c>
      <c r="F234" s="87">
        <f>SUM(F235)</f>
        <v>179913.41</v>
      </c>
      <c r="G234" s="87">
        <f t="shared" si="7"/>
        <v>99.99314161536078</v>
      </c>
      <c r="H234" s="81"/>
      <c r="I234" s="81"/>
      <c r="J234" s="81"/>
      <c r="K234" s="81"/>
    </row>
    <row r="235" spans="1:11" s="1" customFormat="1" ht="12">
      <c r="A235" s="91"/>
      <c r="B235" s="91"/>
      <c r="C235" s="91"/>
      <c r="D235" s="93" t="s">
        <v>267</v>
      </c>
      <c r="E235" s="94">
        <f>SUM(E236)</f>
        <v>179925.75</v>
      </c>
      <c r="F235" s="94">
        <f>SUM(F236)</f>
        <v>179913.41</v>
      </c>
      <c r="G235" s="94">
        <f t="shared" si="7"/>
        <v>99.99314161536078</v>
      </c>
      <c r="H235" s="4"/>
      <c r="I235" s="4"/>
      <c r="J235" s="4"/>
      <c r="K235" s="4"/>
    </row>
    <row r="236" spans="1:12" s="1" customFormat="1" ht="24">
      <c r="A236" s="189" t="s">
        <v>448</v>
      </c>
      <c r="B236" s="190"/>
      <c r="C236" s="191"/>
      <c r="D236" s="23" t="s">
        <v>339</v>
      </c>
      <c r="E236" s="24">
        <f>SUM(E237,E239)</f>
        <v>179925.75</v>
      </c>
      <c r="F236" s="24">
        <f>SUM(F237,F239)</f>
        <v>179913.41</v>
      </c>
      <c r="G236" s="24">
        <f t="shared" si="7"/>
        <v>99.99314161536078</v>
      </c>
      <c r="H236" s="4"/>
      <c r="I236" s="4"/>
      <c r="J236" s="4"/>
      <c r="K236" s="4"/>
      <c r="L236" s="109"/>
    </row>
    <row r="237" spans="1:12" s="1" customFormat="1" ht="24">
      <c r="A237" s="192"/>
      <c r="B237" s="193"/>
      <c r="C237" s="194"/>
      <c r="D237" s="23" t="s">
        <v>371</v>
      </c>
      <c r="E237" s="24">
        <f>SUM(E238)</f>
        <v>468.4</v>
      </c>
      <c r="F237" s="24">
        <f>SUM(F238)</f>
        <v>468.4</v>
      </c>
      <c r="G237" s="24">
        <f t="shared" si="7"/>
        <v>100</v>
      </c>
      <c r="H237" s="4"/>
      <c r="I237" s="4"/>
      <c r="J237" s="4"/>
      <c r="K237" s="4"/>
      <c r="L237" s="109"/>
    </row>
    <row r="238" spans="1:12" s="34" customFormat="1" ht="33.75">
      <c r="A238" s="192"/>
      <c r="B238" s="193"/>
      <c r="C238" s="194"/>
      <c r="D238" s="31" t="s">
        <v>203</v>
      </c>
      <c r="E238" s="32">
        <v>468.4</v>
      </c>
      <c r="F238" s="32">
        <v>468.4</v>
      </c>
      <c r="G238" s="24">
        <f t="shared" si="7"/>
        <v>100</v>
      </c>
      <c r="H238" s="33"/>
      <c r="I238" s="33"/>
      <c r="J238" s="33"/>
      <c r="K238" s="33"/>
      <c r="L238" s="46"/>
    </row>
    <row r="239" spans="1:11" s="1" customFormat="1" ht="36">
      <c r="A239" s="192"/>
      <c r="B239" s="193"/>
      <c r="C239" s="194"/>
      <c r="D239" s="23" t="s">
        <v>367</v>
      </c>
      <c r="E239" s="24">
        <f>SUM(E240,E245,E246)</f>
        <v>179457.35</v>
      </c>
      <c r="F239" s="24">
        <f>SUM(F240,F245,F246)</f>
        <v>179445.01</v>
      </c>
      <c r="G239" s="24">
        <f t="shared" si="7"/>
        <v>99.9931237143533</v>
      </c>
      <c r="H239" s="4"/>
      <c r="I239" s="4"/>
      <c r="J239" s="4"/>
      <c r="K239" s="4"/>
    </row>
    <row r="240" spans="1:12" s="39" customFormat="1" ht="22.5">
      <c r="A240" s="192"/>
      <c r="B240" s="193"/>
      <c r="C240" s="194"/>
      <c r="D240" s="31" t="s">
        <v>467</v>
      </c>
      <c r="E240" s="32">
        <f>SUM(E241:E244)</f>
        <v>56306.86</v>
      </c>
      <c r="F240" s="32">
        <f>SUM(F241:F244)</f>
        <v>56296.82</v>
      </c>
      <c r="G240" s="32">
        <f t="shared" si="7"/>
        <v>99.98216913534159</v>
      </c>
      <c r="H240" s="33"/>
      <c r="I240" s="33"/>
      <c r="J240" s="33"/>
      <c r="K240" s="33"/>
      <c r="L240" s="34"/>
    </row>
    <row r="241" spans="1:11" s="34" customFormat="1" ht="12">
      <c r="A241" s="192"/>
      <c r="B241" s="193"/>
      <c r="C241" s="194"/>
      <c r="D241" s="49" t="s">
        <v>27</v>
      </c>
      <c r="E241" s="32">
        <v>1500</v>
      </c>
      <c r="F241" s="32">
        <v>1490</v>
      </c>
      <c r="G241" s="24">
        <f t="shared" si="7"/>
        <v>99.33333333333333</v>
      </c>
      <c r="H241" s="33"/>
      <c r="I241" s="33"/>
      <c r="J241" s="33"/>
      <c r="K241" s="33"/>
    </row>
    <row r="242" spans="1:11" s="34" customFormat="1" ht="22.5">
      <c r="A242" s="192"/>
      <c r="B242" s="193"/>
      <c r="C242" s="194"/>
      <c r="D242" s="49" t="s">
        <v>495</v>
      </c>
      <c r="E242" s="32">
        <v>1500</v>
      </c>
      <c r="F242" s="32">
        <v>1499.97</v>
      </c>
      <c r="G242" s="32">
        <f t="shared" si="7"/>
        <v>99.998</v>
      </c>
      <c r="H242" s="33"/>
      <c r="I242" s="33"/>
      <c r="J242" s="33"/>
      <c r="K242" s="33"/>
    </row>
    <row r="243" spans="1:11" s="34" customFormat="1" ht="11.25" customHeight="1">
      <c r="A243" s="192"/>
      <c r="B243" s="193"/>
      <c r="C243" s="194"/>
      <c r="D243" s="31" t="s">
        <v>405</v>
      </c>
      <c r="E243" s="32">
        <v>50018.96</v>
      </c>
      <c r="F243" s="32">
        <v>50018.96</v>
      </c>
      <c r="G243" s="32">
        <f t="shared" si="7"/>
        <v>100</v>
      </c>
      <c r="H243" s="33"/>
      <c r="I243" s="33"/>
      <c r="J243" s="33"/>
      <c r="K243" s="33"/>
    </row>
    <row r="244" spans="1:11" s="34" customFormat="1" ht="33.75">
      <c r="A244" s="192"/>
      <c r="B244" s="193"/>
      <c r="C244" s="194"/>
      <c r="D244" s="31" t="s">
        <v>228</v>
      </c>
      <c r="E244" s="32">
        <v>3287.9</v>
      </c>
      <c r="F244" s="32">
        <v>3287.89</v>
      </c>
      <c r="G244" s="32">
        <f t="shared" si="7"/>
        <v>99.99969585449679</v>
      </c>
      <c r="H244" s="33"/>
      <c r="I244" s="33"/>
      <c r="J244" s="33"/>
      <c r="K244" s="33"/>
    </row>
    <row r="245" spans="1:12" s="39" customFormat="1" ht="11.25">
      <c r="A245" s="192"/>
      <c r="B245" s="193"/>
      <c r="C245" s="194"/>
      <c r="D245" s="31" t="s">
        <v>480</v>
      </c>
      <c r="E245" s="32">
        <v>2492.13</v>
      </c>
      <c r="F245" s="32">
        <v>2492.13</v>
      </c>
      <c r="G245" s="32">
        <f t="shared" si="7"/>
        <v>100</v>
      </c>
      <c r="H245" s="33"/>
      <c r="I245" s="33"/>
      <c r="J245" s="33"/>
      <c r="K245" s="33"/>
      <c r="L245" s="34"/>
    </row>
    <row r="246" spans="1:12" s="39" customFormat="1" ht="11.25">
      <c r="A246" s="192"/>
      <c r="B246" s="193"/>
      <c r="C246" s="194"/>
      <c r="D246" s="31" t="s">
        <v>469</v>
      </c>
      <c r="E246" s="32">
        <f>SUM(E247:E248)</f>
        <v>120658.36</v>
      </c>
      <c r="F246" s="32">
        <f>SUM(F247:F248)</f>
        <v>120656.06</v>
      </c>
      <c r="G246" s="32">
        <f t="shared" si="7"/>
        <v>99.99809379142896</v>
      </c>
      <c r="H246" s="33"/>
      <c r="I246" s="33"/>
      <c r="J246" s="33"/>
      <c r="K246" s="33"/>
      <c r="L246" s="34"/>
    </row>
    <row r="247" spans="1:12" s="39" customFormat="1" ht="33.75">
      <c r="A247" s="192"/>
      <c r="B247" s="193"/>
      <c r="C247" s="194"/>
      <c r="D247" s="31" t="s">
        <v>204</v>
      </c>
      <c r="E247" s="32">
        <v>1000</v>
      </c>
      <c r="F247" s="32">
        <v>1000</v>
      </c>
      <c r="G247" s="32">
        <f t="shared" si="7"/>
        <v>100</v>
      </c>
      <c r="H247" s="33"/>
      <c r="I247" s="33"/>
      <c r="J247" s="33"/>
      <c r="K247" s="33"/>
      <c r="L247" s="34"/>
    </row>
    <row r="248" spans="1:12" s="39" customFormat="1" ht="11.25">
      <c r="A248" s="195"/>
      <c r="B248" s="196"/>
      <c r="C248" s="197"/>
      <c r="D248" s="31" t="s">
        <v>347</v>
      </c>
      <c r="E248" s="32">
        <v>119658.36</v>
      </c>
      <c r="F248" s="32">
        <v>119656.06</v>
      </c>
      <c r="G248" s="32">
        <f t="shared" si="7"/>
        <v>99.99807786100361</v>
      </c>
      <c r="H248" s="33"/>
      <c r="I248" s="33"/>
      <c r="J248" s="33"/>
      <c r="K248" s="33"/>
      <c r="L248" s="34"/>
    </row>
    <row r="249" spans="1:11" ht="12">
      <c r="A249" s="28"/>
      <c r="B249" s="28"/>
      <c r="C249" s="28"/>
      <c r="D249" s="23"/>
      <c r="E249" s="24"/>
      <c r="F249" s="24"/>
      <c r="G249" s="24"/>
      <c r="H249" s="4"/>
      <c r="I249" s="4"/>
      <c r="J249" s="4"/>
      <c r="K249" s="4"/>
    </row>
    <row r="250" spans="1:11" s="57" customFormat="1" ht="12">
      <c r="A250" s="53"/>
      <c r="B250" s="53"/>
      <c r="C250" s="53">
        <v>75095</v>
      </c>
      <c r="D250" s="54" t="s">
        <v>263</v>
      </c>
      <c r="E250" s="55">
        <f>SUM(E251)</f>
        <v>183921.18</v>
      </c>
      <c r="F250" s="55">
        <f>SUM(F251)</f>
        <v>154190.47</v>
      </c>
      <c r="G250" s="55">
        <f t="shared" si="7"/>
        <v>83.83508087540544</v>
      </c>
      <c r="H250" s="56"/>
      <c r="I250" s="56"/>
      <c r="J250" s="56"/>
      <c r="K250" s="56"/>
    </row>
    <row r="251" spans="1:11" s="8" customFormat="1" ht="12">
      <c r="A251" s="58"/>
      <c r="B251" s="58"/>
      <c r="C251" s="58"/>
      <c r="D251" s="5" t="s">
        <v>264</v>
      </c>
      <c r="E251" s="106">
        <f>SUM(E252,E256)</f>
        <v>183921.18</v>
      </c>
      <c r="F251" s="106">
        <f>SUM(F252,F256)</f>
        <v>154190.47</v>
      </c>
      <c r="G251" s="106">
        <f t="shared" si="7"/>
        <v>83.83508087540544</v>
      </c>
      <c r="H251" s="7"/>
      <c r="I251" s="7"/>
      <c r="J251" s="7"/>
      <c r="K251" s="7"/>
    </row>
    <row r="252" spans="1:11" s="8" customFormat="1" ht="24">
      <c r="A252" s="179" t="s">
        <v>448</v>
      </c>
      <c r="B252" s="179"/>
      <c r="C252" s="179"/>
      <c r="D252" s="10" t="s">
        <v>369</v>
      </c>
      <c r="E252" s="25">
        <f>SUM(E253:E254)</f>
        <v>64743.5</v>
      </c>
      <c r="F252" s="25">
        <f>SUM(F253:F254)</f>
        <v>59503</v>
      </c>
      <c r="G252" s="25">
        <f t="shared" si="7"/>
        <v>91.90575115648676</v>
      </c>
      <c r="H252" s="7"/>
      <c r="I252" s="7"/>
      <c r="J252" s="7"/>
      <c r="K252" s="7"/>
    </row>
    <row r="253" spans="1:11" s="15" customFormat="1" ht="22.5">
      <c r="A253" s="179"/>
      <c r="B253" s="179"/>
      <c r="C253" s="179"/>
      <c r="D253" s="26" t="s">
        <v>488</v>
      </c>
      <c r="E253" s="27">
        <v>5510</v>
      </c>
      <c r="F253" s="27">
        <v>5503</v>
      </c>
      <c r="G253" s="27">
        <f t="shared" si="7"/>
        <v>99.87295825771325</v>
      </c>
      <c r="H253" s="14"/>
      <c r="I253" s="14"/>
      <c r="J253" s="14"/>
      <c r="K253" s="14"/>
    </row>
    <row r="254" spans="1:11" s="15" customFormat="1" ht="22.5">
      <c r="A254" s="179"/>
      <c r="B254" s="179"/>
      <c r="C254" s="179"/>
      <c r="D254" s="26" t="s">
        <v>59</v>
      </c>
      <c r="E254" s="27">
        <f>SUM(E255)</f>
        <v>59233.5</v>
      </c>
      <c r="F254" s="27">
        <f>SUM(F255)</f>
        <v>54000</v>
      </c>
      <c r="G254" s="27">
        <f t="shared" si="7"/>
        <v>91.16462812428777</v>
      </c>
      <c r="H254" s="14"/>
      <c r="I254" s="14"/>
      <c r="J254" s="14"/>
      <c r="K254" s="14"/>
    </row>
    <row r="255" spans="1:11" s="15" customFormat="1" ht="22.5">
      <c r="A255" s="179"/>
      <c r="B255" s="179"/>
      <c r="C255" s="179"/>
      <c r="D255" s="26" t="s">
        <v>346</v>
      </c>
      <c r="E255" s="13">
        <v>59233.5</v>
      </c>
      <c r="F255" s="13">
        <v>54000</v>
      </c>
      <c r="G255" s="13">
        <f t="shared" si="7"/>
        <v>91.16462812428777</v>
      </c>
      <c r="H255" s="14"/>
      <c r="I255" s="14"/>
      <c r="J255" s="14"/>
      <c r="K255" s="14"/>
    </row>
    <row r="256" spans="1:11" s="8" customFormat="1" ht="24">
      <c r="A256" s="179"/>
      <c r="B256" s="179"/>
      <c r="C256" s="179"/>
      <c r="D256" s="10" t="s">
        <v>340</v>
      </c>
      <c r="E256" s="11">
        <f>SUM(E257,E265)</f>
        <v>119177.68</v>
      </c>
      <c r="F256" s="11">
        <f>SUM(F257,F265)</f>
        <v>94687.47</v>
      </c>
      <c r="G256" s="11">
        <f t="shared" si="7"/>
        <v>79.45067398526302</v>
      </c>
      <c r="H256" s="7"/>
      <c r="I256" s="7"/>
      <c r="J256" s="7"/>
      <c r="K256" s="7"/>
    </row>
    <row r="257" spans="1:11" s="8" customFormat="1" ht="24">
      <c r="A257" s="179"/>
      <c r="B257" s="179"/>
      <c r="C257" s="179"/>
      <c r="D257" s="10" t="s">
        <v>398</v>
      </c>
      <c r="E257" s="11">
        <f>SUM(E258,E259,E261,E263)</f>
        <v>34900</v>
      </c>
      <c r="F257" s="11">
        <f>SUM(F258,F259,F261,F263)</f>
        <v>31493.940000000002</v>
      </c>
      <c r="G257" s="11">
        <f>F257*100/E257</f>
        <v>90.24051575931232</v>
      </c>
      <c r="H257" s="7"/>
      <c r="I257" s="7"/>
      <c r="J257" s="7"/>
      <c r="K257" s="7"/>
    </row>
    <row r="258" spans="1:11" s="15" customFormat="1" ht="22.5">
      <c r="A258" s="179"/>
      <c r="B258" s="179"/>
      <c r="C258" s="179"/>
      <c r="D258" s="26" t="s">
        <v>489</v>
      </c>
      <c r="E258" s="13">
        <v>23054.06</v>
      </c>
      <c r="F258" s="13">
        <v>19648</v>
      </c>
      <c r="G258" s="13">
        <f aca="true" t="shared" si="14" ref="G258:G264">F258*100/E258</f>
        <v>85.2257693438813</v>
      </c>
      <c r="H258" s="14"/>
      <c r="I258" s="14"/>
      <c r="J258" s="14"/>
      <c r="K258" s="14"/>
    </row>
    <row r="259" spans="1:11" s="15" customFormat="1" ht="24.75" customHeight="1">
      <c r="A259" s="179"/>
      <c r="B259" s="179"/>
      <c r="C259" s="179"/>
      <c r="D259" s="26" t="s">
        <v>43</v>
      </c>
      <c r="E259" s="13">
        <f>SUM(E260)</f>
        <v>1461.54</v>
      </c>
      <c r="F259" s="13">
        <f>SUM(F260)</f>
        <v>1461.54</v>
      </c>
      <c r="G259" s="13">
        <f t="shared" si="14"/>
        <v>100</v>
      </c>
      <c r="H259" s="14"/>
      <c r="I259" s="14"/>
      <c r="J259" s="14"/>
      <c r="K259" s="14"/>
    </row>
    <row r="260" spans="1:11" s="15" customFormat="1" ht="24.75" customHeight="1">
      <c r="A260" s="179"/>
      <c r="B260" s="179"/>
      <c r="C260" s="179"/>
      <c r="D260" s="26" t="s">
        <v>490</v>
      </c>
      <c r="E260" s="13">
        <v>1461.54</v>
      </c>
      <c r="F260" s="13">
        <v>1461.54</v>
      </c>
      <c r="G260" s="13">
        <f t="shared" si="14"/>
        <v>100</v>
      </c>
      <c r="H260" s="14"/>
      <c r="I260" s="14"/>
      <c r="J260" s="14"/>
      <c r="K260" s="14"/>
    </row>
    <row r="261" spans="1:11" s="15" customFormat="1" ht="24.75" customHeight="1">
      <c r="A261" s="179"/>
      <c r="B261" s="179"/>
      <c r="C261" s="179"/>
      <c r="D261" s="26" t="s">
        <v>173</v>
      </c>
      <c r="E261" s="13">
        <f>SUM(E262)</f>
        <v>209.4</v>
      </c>
      <c r="F261" s="13">
        <f>SUM(F262)</f>
        <v>209.4</v>
      </c>
      <c r="G261" s="13">
        <f t="shared" si="14"/>
        <v>100</v>
      </c>
      <c r="H261" s="14"/>
      <c r="I261" s="14"/>
      <c r="J261" s="14"/>
      <c r="K261" s="14"/>
    </row>
    <row r="262" spans="1:11" s="15" customFormat="1" ht="24.75" customHeight="1">
      <c r="A262" s="179"/>
      <c r="B262" s="179"/>
      <c r="C262" s="179"/>
      <c r="D262" s="26" t="s">
        <v>490</v>
      </c>
      <c r="E262" s="13">
        <v>209.4</v>
      </c>
      <c r="F262" s="13">
        <v>209.4</v>
      </c>
      <c r="G262" s="13">
        <f t="shared" si="14"/>
        <v>100</v>
      </c>
      <c r="H262" s="14"/>
      <c r="I262" s="14"/>
      <c r="J262" s="14"/>
      <c r="K262" s="14"/>
    </row>
    <row r="263" spans="1:11" s="15" customFormat="1" ht="24.75" customHeight="1">
      <c r="A263" s="179"/>
      <c r="B263" s="179"/>
      <c r="C263" s="179"/>
      <c r="D263" s="26" t="s">
        <v>163</v>
      </c>
      <c r="E263" s="13">
        <f>SUM(E264)</f>
        <v>10175</v>
      </c>
      <c r="F263" s="13">
        <f>SUM(F264)</f>
        <v>10175</v>
      </c>
      <c r="G263" s="13">
        <f t="shared" si="14"/>
        <v>100</v>
      </c>
      <c r="H263" s="14"/>
      <c r="I263" s="14"/>
      <c r="J263" s="14"/>
      <c r="K263" s="14"/>
    </row>
    <row r="264" spans="1:11" s="15" customFormat="1" ht="24.75" customHeight="1">
      <c r="A264" s="179"/>
      <c r="B264" s="179"/>
      <c r="C264" s="179"/>
      <c r="D264" s="26" t="s">
        <v>490</v>
      </c>
      <c r="E264" s="13">
        <v>10175</v>
      </c>
      <c r="F264" s="13">
        <v>10175</v>
      </c>
      <c r="G264" s="13">
        <f t="shared" si="14"/>
        <v>100</v>
      </c>
      <c r="H264" s="14"/>
      <c r="I264" s="14"/>
      <c r="J264" s="14"/>
      <c r="K264" s="14"/>
    </row>
    <row r="265" spans="1:11" s="8" customFormat="1" ht="36">
      <c r="A265" s="179"/>
      <c r="B265" s="179"/>
      <c r="C265" s="179"/>
      <c r="D265" s="10" t="s">
        <v>397</v>
      </c>
      <c r="E265" s="11">
        <f>SUM(E266,E272,E273,E276,E278)</f>
        <v>84277.68</v>
      </c>
      <c r="F265" s="11">
        <f>SUM(F266,F272,F273,F276,F278)</f>
        <v>63193.53</v>
      </c>
      <c r="G265" s="11">
        <f aca="true" t="shared" si="15" ref="G265:G408">F265*100/E265</f>
        <v>74.98252206278104</v>
      </c>
      <c r="H265" s="7"/>
      <c r="I265" s="7"/>
      <c r="J265" s="7"/>
      <c r="K265" s="7"/>
    </row>
    <row r="266" spans="1:11" s="15" customFormat="1" ht="22.5">
      <c r="A266" s="179"/>
      <c r="B266" s="179"/>
      <c r="C266" s="179"/>
      <c r="D266" s="26" t="s">
        <v>165</v>
      </c>
      <c r="E266" s="13">
        <f>SUM(E267:E271)</f>
        <v>2600</v>
      </c>
      <c r="F266" s="13">
        <f>SUM(F267:F271)</f>
        <v>2592.06</v>
      </c>
      <c r="G266" s="13">
        <f t="shared" si="15"/>
        <v>99.69461538461539</v>
      </c>
      <c r="H266" s="14"/>
      <c r="I266" s="14"/>
      <c r="J266" s="14"/>
      <c r="K266" s="14"/>
    </row>
    <row r="267" spans="1:11" s="15" customFormat="1" ht="22.5">
      <c r="A267" s="179"/>
      <c r="B267" s="179"/>
      <c r="C267" s="179"/>
      <c r="D267" s="48" t="s">
        <v>72</v>
      </c>
      <c r="E267" s="13">
        <v>600</v>
      </c>
      <c r="F267" s="13">
        <v>599.02</v>
      </c>
      <c r="G267" s="13">
        <f t="shared" si="15"/>
        <v>99.83666666666667</v>
      </c>
      <c r="H267" s="14"/>
      <c r="I267" s="14"/>
      <c r="J267" s="14"/>
      <c r="K267" s="14"/>
    </row>
    <row r="268" spans="1:11" s="15" customFormat="1" ht="22.5">
      <c r="A268" s="179"/>
      <c r="B268" s="179"/>
      <c r="C268" s="179"/>
      <c r="D268" s="48" t="s">
        <v>491</v>
      </c>
      <c r="E268" s="13">
        <v>200</v>
      </c>
      <c r="F268" s="13">
        <v>199.63</v>
      </c>
      <c r="G268" s="13">
        <f t="shared" si="15"/>
        <v>99.815</v>
      </c>
      <c r="H268" s="14"/>
      <c r="I268" s="14"/>
      <c r="J268" s="14"/>
      <c r="K268" s="14"/>
    </row>
    <row r="269" spans="1:11" s="15" customFormat="1" ht="22.5">
      <c r="A269" s="179"/>
      <c r="B269" s="179"/>
      <c r="C269" s="179"/>
      <c r="D269" s="48" t="s">
        <v>24</v>
      </c>
      <c r="E269" s="13">
        <v>800</v>
      </c>
      <c r="F269" s="13">
        <v>799.84</v>
      </c>
      <c r="G269" s="13">
        <f t="shared" si="15"/>
        <v>99.98</v>
      </c>
      <c r="H269" s="14"/>
      <c r="I269" s="14"/>
      <c r="J269" s="14"/>
      <c r="K269" s="14"/>
    </row>
    <row r="270" spans="1:11" s="15" customFormat="1" ht="22.5">
      <c r="A270" s="179"/>
      <c r="B270" s="179"/>
      <c r="C270" s="179"/>
      <c r="D270" s="48" t="s">
        <v>71</v>
      </c>
      <c r="E270" s="13">
        <v>600</v>
      </c>
      <c r="F270" s="13">
        <v>600</v>
      </c>
      <c r="G270" s="13">
        <f t="shared" si="15"/>
        <v>100</v>
      </c>
      <c r="H270" s="14"/>
      <c r="I270" s="14"/>
      <c r="J270" s="14"/>
      <c r="K270" s="14"/>
    </row>
    <row r="271" spans="1:11" s="15" customFormat="1" ht="22.5">
      <c r="A271" s="179"/>
      <c r="B271" s="179"/>
      <c r="C271" s="179"/>
      <c r="D271" s="48" t="s">
        <v>95</v>
      </c>
      <c r="E271" s="13">
        <v>400</v>
      </c>
      <c r="F271" s="13">
        <v>393.57</v>
      </c>
      <c r="G271" s="13">
        <f t="shared" si="15"/>
        <v>98.3925</v>
      </c>
      <c r="H271" s="14"/>
      <c r="I271" s="14"/>
      <c r="J271" s="14"/>
      <c r="K271" s="14"/>
    </row>
    <row r="272" spans="1:11" s="15" customFormat="1" ht="12.75" customHeight="1">
      <c r="A272" s="179"/>
      <c r="B272" s="179"/>
      <c r="C272" s="179"/>
      <c r="D272" s="26" t="s">
        <v>492</v>
      </c>
      <c r="E272" s="13">
        <v>2990</v>
      </c>
      <c r="F272" s="13">
        <v>2023</v>
      </c>
      <c r="G272" s="13">
        <f t="shared" si="15"/>
        <v>67.65886287625418</v>
      </c>
      <c r="H272" s="14"/>
      <c r="I272" s="14"/>
      <c r="J272" s="14"/>
      <c r="K272" s="14"/>
    </row>
    <row r="273" spans="1:11" s="15" customFormat="1" ht="11.25">
      <c r="A273" s="179"/>
      <c r="B273" s="179"/>
      <c r="C273" s="179"/>
      <c r="D273" s="26" t="s">
        <v>147</v>
      </c>
      <c r="E273" s="13">
        <f>SUM(E274:E275)</f>
        <v>20200</v>
      </c>
      <c r="F273" s="13">
        <f>SUM(F274:F275)</f>
        <v>7700</v>
      </c>
      <c r="G273" s="13">
        <f t="shared" si="15"/>
        <v>38.118811881188115</v>
      </c>
      <c r="H273" s="14"/>
      <c r="I273" s="14"/>
      <c r="J273" s="14"/>
      <c r="K273" s="14"/>
    </row>
    <row r="274" spans="1:11" s="15" customFormat="1" ht="22.5">
      <c r="A274" s="179"/>
      <c r="B274" s="179"/>
      <c r="C274" s="179"/>
      <c r="D274" s="48" t="s">
        <v>217</v>
      </c>
      <c r="E274" s="13">
        <v>600</v>
      </c>
      <c r="F274" s="13">
        <v>600</v>
      </c>
      <c r="G274" s="11">
        <f t="shared" si="15"/>
        <v>100</v>
      </c>
      <c r="H274" s="14"/>
      <c r="I274" s="14"/>
      <c r="J274" s="14"/>
      <c r="K274" s="14"/>
    </row>
    <row r="275" spans="1:11" s="15" customFormat="1" ht="11.25">
      <c r="A275" s="179"/>
      <c r="B275" s="179"/>
      <c r="C275" s="179"/>
      <c r="D275" s="26" t="s">
        <v>347</v>
      </c>
      <c r="E275" s="13">
        <v>19600</v>
      </c>
      <c r="F275" s="13">
        <v>7100</v>
      </c>
      <c r="G275" s="13"/>
      <c r="H275" s="14"/>
      <c r="I275" s="14"/>
      <c r="J275" s="14"/>
      <c r="K275" s="14"/>
    </row>
    <row r="276" spans="1:11" s="15" customFormat="1" ht="11.25">
      <c r="A276" s="179"/>
      <c r="B276" s="179"/>
      <c r="C276" s="179"/>
      <c r="D276" s="26" t="s">
        <v>45</v>
      </c>
      <c r="E276" s="13">
        <f>SUM(E277)</f>
        <v>25800</v>
      </c>
      <c r="F276" s="13">
        <f>SUM(F277)</f>
        <v>24798</v>
      </c>
      <c r="G276" s="13">
        <f t="shared" si="15"/>
        <v>96.11627906976744</v>
      </c>
      <c r="H276" s="14"/>
      <c r="I276" s="14"/>
      <c r="J276" s="14"/>
      <c r="K276" s="14"/>
    </row>
    <row r="277" spans="1:12" s="36" customFormat="1" ht="33.75">
      <c r="A277" s="179"/>
      <c r="B277" s="179"/>
      <c r="C277" s="179"/>
      <c r="D277" s="12" t="s">
        <v>494</v>
      </c>
      <c r="E277" s="19">
        <v>25800</v>
      </c>
      <c r="F277" s="19">
        <v>24798</v>
      </c>
      <c r="G277" s="19">
        <f t="shared" si="15"/>
        <v>96.11627906976744</v>
      </c>
      <c r="H277" s="14"/>
      <c r="I277" s="14"/>
      <c r="J277" s="14"/>
      <c r="K277" s="14"/>
      <c r="L277" s="15"/>
    </row>
    <row r="278" spans="1:12" s="36" customFormat="1" ht="22.5">
      <c r="A278" s="179"/>
      <c r="B278" s="179"/>
      <c r="C278" s="179"/>
      <c r="D278" s="12" t="s">
        <v>493</v>
      </c>
      <c r="E278" s="19">
        <v>32687.68</v>
      </c>
      <c r="F278" s="19">
        <v>26080.47</v>
      </c>
      <c r="G278" s="19">
        <f t="shared" si="15"/>
        <v>79.78684935731138</v>
      </c>
      <c r="H278" s="14"/>
      <c r="I278" s="14"/>
      <c r="J278" s="14"/>
      <c r="K278" s="14"/>
      <c r="L278" s="15"/>
    </row>
    <row r="279" spans="1:12" s="21" customFormat="1" ht="12">
      <c r="A279" s="16"/>
      <c r="B279" s="16"/>
      <c r="C279" s="16"/>
      <c r="D279" s="17"/>
      <c r="E279" s="18"/>
      <c r="F279" s="18"/>
      <c r="G279" s="18"/>
      <c r="H279" s="7"/>
      <c r="I279" s="7"/>
      <c r="J279" s="7"/>
      <c r="K279" s="7"/>
      <c r="L279" s="8"/>
    </row>
    <row r="280" spans="1:11" s="8" customFormat="1" ht="60">
      <c r="A280" s="62" t="s">
        <v>251</v>
      </c>
      <c r="B280" s="62">
        <v>751</v>
      </c>
      <c r="C280" s="62"/>
      <c r="D280" s="63" t="s">
        <v>298</v>
      </c>
      <c r="E280" s="64">
        <f>SUM(E282,E303,E309,E289)</f>
        <v>76116</v>
      </c>
      <c r="F280" s="64">
        <f>SUM(F282,F303,F309,F289)</f>
        <v>76101.92</v>
      </c>
      <c r="G280" s="64">
        <f t="shared" si="15"/>
        <v>99.98150191812496</v>
      </c>
      <c r="H280" s="7"/>
      <c r="I280" s="7"/>
      <c r="J280" s="7"/>
      <c r="K280" s="7"/>
    </row>
    <row r="281" spans="1:11" s="8" customFormat="1" ht="12">
      <c r="A281" s="16"/>
      <c r="B281" s="16"/>
      <c r="C281" s="16"/>
      <c r="D281" s="17"/>
      <c r="E281" s="18"/>
      <c r="F281" s="18"/>
      <c r="G281" s="18"/>
      <c r="H281" s="7"/>
      <c r="I281" s="7"/>
      <c r="J281" s="7"/>
      <c r="K281" s="7"/>
    </row>
    <row r="282" spans="1:11" s="57" customFormat="1" ht="48">
      <c r="A282" s="53"/>
      <c r="B282" s="53"/>
      <c r="C282" s="53">
        <v>75101</v>
      </c>
      <c r="D282" s="54" t="s">
        <v>297</v>
      </c>
      <c r="E282" s="107">
        <f aca="true" t="shared" si="16" ref="E282:F284">SUM(E283)</f>
        <v>2600</v>
      </c>
      <c r="F282" s="107">
        <f t="shared" si="16"/>
        <v>2600</v>
      </c>
      <c r="G282" s="107">
        <f t="shared" si="15"/>
        <v>100</v>
      </c>
      <c r="H282" s="56"/>
      <c r="I282" s="56"/>
      <c r="J282" s="56"/>
      <c r="K282" s="56"/>
    </row>
    <row r="283" spans="1:11" s="8" customFormat="1" ht="12">
      <c r="A283" s="97"/>
      <c r="B283" s="97"/>
      <c r="C283" s="58"/>
      <c r="D283" s="5" t="s">
        <v>264</v>
      </c>
      <c r="E283" s="6">
        <f t="shared" si="16"/>
        <v>2600</v>
      </c>
      <c r="F283" s="6">
        <f t="shared" si="16"/>
        <v>2600</v>
      </c>
      <c r="G283" s="6">
        <f t="shared" si="15"/>
        <v>100</v>
      </c>
      <c r="H283" s="7"/>
      <c r="I283" s="7"/>
      <c r="J283" s="7"/>
      <c r="K283" s="7"/>
    </row>
    <row r="284" spans="1:11" s="8" customFormat="1" ht="24">
      <c r="A284" s="179" t="s">
        <v>448</v>
      </c>
      <c r="B284" s="179"/>
      <c r="C284" s="179"/>
      <c r="D284" s="10" t="s">
        <v>339</v>
      </c>
      <c r="E284" s="11">
        <f>SUM(E285)</f>
        <v>2600</v>
      </c>
      <c r="F284" s="11">
        <f t="shared" si="16"/>
        <v>2600</v>
      </c>
      <c r="G284" s="11">
        <f t="shared" si="15"/>
        <v>100</v>
      </c>
      <c r="H284" s="7"/>
      <c r="I284" s="7"/>
      <c r="J284" s="7"/>
      <c r="K284" s="7"/>
    </row>
    <row r="285" spans="1:11" s="8" customFormat="1" ht="36">
      <c r="A285" s="179"/>
      <c r="B285" s="179"/>
      <c r="C285" s="179"/>
      <c r="D285" s="10" t="s">
        <v>365</v>
      </c>
      <c r="E285" s="11">
        <f>SUM(E286)</f>
        <v>2600</v>
      </c>
      <c r="F285" s="11">
        <f>SUM(F287)</f>
        <v>2600</v>
      </c>
      <c r="G285" s="11">
        <f t="shared" si="15"/>
        <v>100</v>
      </c>
      <c r="H285" s="7"/>
      <c r="I285" s="7"/>
      <c r="J285" s="7"/>
      <c r="K285" s="7"/>
    </row>
    <row r="286" spans="1:11" s="15" customFormat="1" ht="22.5">
      <c r="A286" s="179"/>
      <c r="B286" s="179"/>
      <c r="C286" s="179"/>
      <c r="D286" s="26" t="s">
        <v>467</v>
      </c>
      <c r="E286" s="13">
        <f>SUM(E287)</f>
        <v>2600</v>
      </c>
      <c r="F286" s="13">
        <f>SUM(F287)</f>
        <v>2600</v>
      </c>
      <c r="G286" s="13">
        <f t="shared" si="15"/>
        <v>100</v>
      </c>
      <c r="H286" s="14"/>
      <c r="I286" s="14"/>
      <c r="J286" s="14"/>
      <c r="K286" s="14"/>
    </row>
    <row r="287" spans="1:11" s="15" customFormat="1" ht="33.75">
      <c r="A287" s="179"/>
      <c r="B287" s="179"/>
      <c r="C287" s="179"/>
      <c r="D287" s="12" t="s">
        <v>358</v>
      </c>
      <c r="E287" s="19">
        <v>2600</v>
      </c>
      <c r="F287" s="19">
        <v>2600</v>
      </c>
      <c r="G287" s="19">
        <f t="shared" si="15"/>
        <v>100</v>
      </c>
      <c r="H287" s="14"/>
      <c r="I287" s="14"/>
      <c r="J287" s="14"/>
      <c r="K287" s="14"/>
    </row>
    <row r="288" spans="1:11" s="8" customFormat="1" ht="12">
      <c r="A288" s="16"/>
      <c r="B288" s="16"/>
      <c r="C288" s="16"/>
      <c r="D288" s="17"/>
      <c r="E288" s="18"/>
      <c r="F288" s="18"/>
      <c r="G288" s="18"/>
      <c r="H288" s="7"/>
      <c r="I288" s="7"/>
      <c r="J288" s="7"/>
      <c r="K288" s="7"/>
    </row>
    <row r="289" spans="1:11" s="8" customFormat="1" ht="12">
      <c r="A289" s="53"/>
      <c r="B289" s="53"/>
      <c r="C289" s="53" t="s">
        <v>190</v>
      </c>
      <c r="D289" s="54" t="s">
        <v>189</v>
      </c>
      <c r="E289" s="111">
        <f>SUM(E290)</f>
        <v>38689</v>
      </c>
      <c r="F289" s="111">
        <f>SUM(F290)</f>
        <v>38680.6</v>
      </c>
      <c r="G289" s="111">
        <f t="shared" si="15"/>
        <v>99.97828840238827</v>
      </c>
      <c r="H289" s="7"/>
      <c r="I289" s="7"/>
      <c r="J289" s="7"/>
      <c r="K289" s="7"/>
    </row>
    <row r="290" spans="1:11" s="8" customFormat="1" ht="12">
      <c r="A290" s="97"/>
      <c r="B290" s="97"/>
      <c r="C290" s="58"/>
      <c r="D290" s="5" t="s">
        <v>264</v>
      </c>
      <c r="E290" s="6">
        <f>SUM(E291,E293)</f>
        <v>38689</v>
      </c>
      <c r="F290" s="6">
        <f>SUM(F291,F293)</f>
        <v>38680.6</v>
      </c>
      <c r="G290" s="6">
        <f t="shared" si="15"/>
        <v>99.97828840238827</v>
      </c>
      <c r="H290" s="7"/>
      <c r="I290" s="7"/>
      <c r="J290" s="7"/>
      <c r="K290" s="7"/>
    </row>
    <row r="291" spans="1:11" s="8" customFormat="1" ht="24">
      <c r="A291" s="198" t="s">
        <v>448</v>
      </c>
      <c r="B291" s="199"/>
      <c r="C291" s="200"/>
      <c r="D291" s="17" t="s">
        <v>369</v>
      </c>
      <c r="E291" s="18">
        <f>SUM(E292)</f>
        <v>21500</v>
      </c>
      <c r="F291" s="18">
        <f>SUM(F292)</f>
        <v>21500</v>
      </c>
      <c r="G291" s="18">
        <f t="shared" si="15"/>
        <v>100</v>
      </c>
      <c r="H291" s="7"/>
      <c r="I291" s="7"/>
      <c r="J291" s="7"/>
      <c r="K291" s="7"/>
    </row>
    <row r="292" spans="1:11" s="15" customFormat="1" ht="22.5">
      <c r="A292" s="201"/>
      <c r="B292" s="202"/>
      <c r="C292" s="203"/>
      <c r="D292" s="12" t="s">
        <v>499</v>
      </c>
      <c r="E292" s="19">
        <v>21500</v>
      </c>
      <c r="F292" s="19">
        <v>21500</v>
      </c>
      <c r="G292" s="19">
        <f t="shared" si="15"/>
        <v>100</v>
      </c>
      <c r="H292" s="14"/>
      <c r="I292" s="14"/>
      <c r="J292" s="14"/>
      <c r="K292" s="14"/>
    </row>
    <row r="293" spans="1:11" s="8" customFormat="1" ht="24">
      <c r="A293" s="201"/>
      <c r="B293" s="202"/>
      <c r="C293" s="203"/>
      <c r="D293" s="17" t="s">
        <v>340</v>
      </c>
      <c r="E293" s="18">
        <f>SUM(E294,E298)</f>
        <v>17189</v>
      </c>
      <c r="F293" s="18">
        <f>SUM(F294,F298)</f>
        <v>17180.6</v>
      </c>
      <c r="G293" s="18">
        <f t="shared" si="15"/>
        <v>99.95113153761125</v>
      </c>
      <c r="H293" s="7"/>
      <c r="I293" s="7"/>
      <c r="J293" s="7"/>
      <c r="K293" s="7"/>
    </row>
    <row r="294" spans="1:11" s="8" customFormat="1" ht="24">
      <c r="A294" s="201"/>
      <c r="B294" s="202"/>
      <c r="C294" s="203"/>
      <c r="D294" s="17" t="s">
        <v>398</v>
      </c>
      <c r="E294" s="18">
        <f>SUM(E295:E297)</f>
        <v>11765.769999999999</v>
      </c>
      <c r="F294" s="18">
        <f>SUM(F295:F297)</f>
        <v>11765.769999999999</v>
      </c>
      <c r="G294" s="18">
        <f t="shared" si="15"/>
        <v>99.99999999999999</v>
      </c>
      <c r="H294" s="7"/>
      <c r="I294" s="7"/>
      <c r="J294" s="7"/>
      <c r="K294" s="7"/>
    </row>
    <row r="295" spans="1:11" s="15" customFormat="1" ht="22.5">
      <c r="A295" s="201"/>
      <c r="B295" s="202"/>
      <c r="C295" s="203"/>
      <c r="D295" s="12" t="s">
        <v>477</v>
      </c>
      <c r="E295" s="19">
        <v>1628.28</v>
      </c>
      <c r="F295" s="19">
        <v>1628.28</v>
      </c>
      <c r="G295" s="19">
        <f t="shared" si="15"/>
        <v>100</v>
      </c>
      <c r="H295" s="14"/>
      <c r="I295" s="14"/>
      <c r="J295" s="14"/>
      <c r="K295" s="14"/>
    </row>
    <row r="296" spans="1:11" s="15" customFormat="1" ht="45">
      <c r="A296" s="201"/>
      <c r="B296" s="202"/>
      <c r="C296" s="203"/>
      <c r="D296" s="12" t="s">
        <v>100</v>
      </c>
      <c r="E296" s="19">
        <v>165.28</v>
      </c>
      <c r="F296" s="19">
        <v>165.28</v>
      </c>
      <c r="G296" s="19">
        <f t="shared" si="15"/>
        <v>100</v>
      </c>
      <c r="H296" s="14"/>
      <c r="I296" s="14"/>
      <c r="J296" s="14"/>
      <c r="K296" s="14"/>
    </row>
    <row r="297" spans="1:11" s="15" customFormat="1" ht="11.25">
      <c r="A297" s="201"/>
      <c r="B297" s="202"/>
      <c r="C297" s="203"/>
      <c r="D297" s="12" t="s">
        <v>473</v>
      </c>
      <c r="E297" s="19">
        <v>9972.21</v>
      </c>
      <c r="F297" s="19">
        <v>9972.21</v>
      </c>
      <c r="G297" s="19">
        <f t="shared" si="15"/>
        <v>100</v>
      </c>
      <c r="H297" s="14"/>
      <c r="I297" s="14"/>
      <c r="J297" s="14"/>
      <c r="K297" s="14"/>
    </row>
    <row r="298" spans="1:11" s="8" customFormat="1" ht="36">
      <c r="A298" s="201"/>
      <c r="B298" s="202"/>
      <c r="C298" s="203"/>
      <c r="D298" s="17" t="s">
        <v>397</v>
      </c>
      <c r="E298" s="18">
        <f>SUM(E299:E301)</f>
        <v>5423.2300000000005</v>
      </c>
      <c r="F298" s="18">
        <f>SUM(F299:F301)</f>
        <v>5414.83</v>
      </c>
      <c r="G298" s="18">
        <f t="shared" si="15"/>
        <v>99.84511075502974</v>
      </c>
      <c r="H298" s="7"/>
      <c r="I298" s="7"/>
      <c r="J298" s="7"/>
      <c r="K298" s="7"/>
    </row>
    <row r="299" spans="1:11" s="15" customFormat="1" ht="22.5">
      <c r="A299" s="201"/>
      <c r="B299" s="202"/>
      <c r="C299" s="203"/>
      <c r="D299" s="12" t="s">
        <v>462</v>
      </c>
      <c r="E299" s="19">
        <v>3233.57</v>
      </c>
      <c r="F299" s="19">
        <v>3233.57</v>
      </c>
      <c r="G299" s="19">
        <f t="shared" si="15"/>
        <v>100</v>
      </c>
      <c r="H299" s="14"/>
      <c r="I299" s="14"/>
      <c r="J299" s="14"/>
      <c r="K299" s="14"/>
    </row>
    <row r="300" spans="1:11" s="15" customFormat="1" ht="11.25">
      <c r="A300" s="201"/>
      <c r="B300" s="202"/>
      <c r="C300" s="203"/>
      <c r="D300" s="12" t="s">
        <v>464</v>
      </c>
      <c r="E300" s="19">
        <v>1539.36</v>
      </c>
      <c r="F300" s="19">
        <v>1539.36</v>
      </c>
      <c r="G300" s="19">
        <f t="shared" si="15"/>
        <v>100</v>
      </c>
      <c r="H300" s="14"/>
      <c r="I300" s="14"/>
      <c r="J300" s="14"/>
      <c r="K300" s="14"/>
    </row>
    <row r="301" spans="1:11" s="15" customFormat="1" ht="11.25">
      <c r="A301" s="204"/>
      <c r="B301" s="205"/>
      <c r="C301" s="206"/>
      <c r="D301" s="12" t="s">
        <v>485</v>
      </c>
      <c r="E301" s="19">
        <v>650.3</v>
      </c>
      <c r="F301" s="19">
        <v>641.9</v>
      </c>
      <c r="G301" s="19">
        <f t="shared" si="15"/>
        <v>98.70828848223897</v>
      </c>
      <c r="H301" s="14"/>
      <c r="I301" s="14"/>
      <c r="J301" s="14"/>
      <c r="K301" s="14"/>
    </row>
    <row r="302" spans="1:11" s="8" customFormat="1" ht="12">
      <c r="A302" s="16"/>
      <c r="B302" s="16"/>
      <c r="C302" s="16"/>
      <c r="D302" s="17"/>
      <c r="E302" s="18"/>
      <c r="F302" s="18"/>
      <c r="G302" s="18"/>
      <c r="H302" s="7"/>
      <c r="I302" s="7"/>
      <c r="J302" s="7"/>
      <c r="K302" s="7"/>
    </row>
    <row r="303" spans="1:11" s="8" customFormat="1" ht="84">
      <c r="A303" s="53"/>
      <c r="B303" s="53"/>
      <c r="C303" s="53" t="s">
        <v>97</v>
      </c>
      <c r="D303" s="54" t="s">
        <v>96</v>
      </c>
      <c r="E303" s="107">
        <f aca="true" t="shared" si="17" ref="E303:F306">SUM(E304)</f>
        <v>800</v>
      </c>
      <c r="F303" s="107">
        <f t="shared" si="17"/>
        <v>800</v>
      </c>
      <c r="G303" s="107">
        <f t="shared" si="15"/>
        <v>100</v>
      </c>
      <c r="H303" s="7"/>
      <c r="I303" s="7"/>
      <c r="J303" s="7"/>
      <c r="K303" s="7"/>
    </row>
    <row r="304" spans="1:11" s="8" customFormat="1" ht="12">
      <c r="A304" s="97"/>
      <c r="B304" s="97"/>
      <c r="C304" s="58"/>
      <c r="D304" s="5" t="s">
        <v>264</v>
      </c>
      <c r="E304" s="6">
        <f t="shared" si="17"/>
        <v>800</v>
      </c>
      <c r="F304" s="6">
        <f t="shared" si="17"/>
        <v>800</v>
      </c>
      <c r="G304" s="6">
        <f t="shared" si="15"/>
        <v>100</v>
      </c>
      <c r="H304" s="7"/>
      <c r="I304" s="7"/>
      <c r="J304" s="7"/>
      <c r="K304" s="7"/>
    </row>
    <row r="305" spans="1:11" s="8" customFormat="1" ht="24">
      <c r="A305" s="198" t="s">
        <v>448</v>
      </c>
      <c r="B305" s="199"/>
      <c r="C305" s="200"/>
      <c r="D305" s="17" t="s">
        <v>339</v>
      </c>
      <c r="E305" s="18">
        <f t="shared" si="17"/>
        <v>800</v>
      </c>
      <c r="F305" s="18">
        <f t="shared" si="17"/>
        <v>800</v>
      </c>
      <c r="G305" s="18">
        <f t="shared" si="15"/>
        <v>100</v>
      </c>
      <c r="H305" s="7"/>
      <c r="I305" s="7"/>
      <c r="J305" s="7"/>
      <c r="K305" s="7"/>
    </row>
    <row r="306" spans="1:11" s="8" customFormat="1" ht="36">
      <c r="A306" s="201"/>
      <c r="B306" s="202"/>
      <c r="C306" s="203"/>
      <c r="D306" s="17" t="s">
        <v>365</v>
      </c>
      <c r="E306" s="18">
        <f t="shared" si="17"/>
        <v>800</v>
      </c>
      <c r="F306" s="18">
        <f t="shared" si="17"/>
        <v>800</v>
      </c>
      <c r="G306" s="18">
        <f t="shared" si="15"/>
        <v>100</v>
      </c>
      <c r="H306" s="7"/>
      <c r="I306" s="7"/>
      <c r="J306" s="7"/>
      <c r="K306" s="7"/>
    </row>
    <row r="307" spans="1:11" s="15" customFormat="1" ht="11.25">
      <c r="A307" s="204"/>
      <c r="B307" s="205"/>
      <c r="C307" s="206"/>
      <c r="D307" s="12" t="s">
        <v>464</v>
      </c>
      <c r="E307" s="19">
        <v>800</v>
      </c>
      <c r="F307" s="19">
        <v>800</v>
      </c>
      <c r="G307" s="19">
        <f t="shared" si="15"/>
        <v>100</v>
      </c>
      <c r="H307" s="14"/>
      <c r="I307" s="14"/>
      <c r="J307" s="14"/>
      <c r="K307" s="14"/>
    </row>
    <row r="308" spans="1:11" s="8" customFormat="1" ht="12">
      <c r="A308" s="16"/>
      <c r="B308" s="16"/>
      <c r="C308" s="16"/>
      <c r="D308" s="17"/>
      <c r="E308" s="18"/>
      <c r="F308" s="18"/>
      <c r="G308" s="18"/>
      <c r="H308" s="7"/>
      <c r="I308" s="7"/>
      <c r="J308" s="7"/>
      <c r="K308" s="7"/>
    </row>
    <row r="309" spans="1:11" s="8" customFormat="1" ht="24">
      <c r="A309" s="53"/>
      <c r="B309" s="53"/>
      <c r="C309" s="53" t="s">
        <v>99</v>
      </c>
      <c r="D309" s="54" t="s">
        <v>98</v>
      </c>
      <c r="E309" s="107">
        <f>SUM(E310)</f>
        <v>34027</v>
      </c>
      <c r="F309" s="107">
        <f>SUM(F310)</f>
        <v>34021.32</v>
      </c>
      <c r="G309" s="107">
        <f>F309*100/E309</f>
        <v>99.9833073735563</v>
      </c>
      <c r="H309" s="7"/>
      <c r="I309" s="7"/>
      <c r="J309" s="7"/>
      <c r="K309" s="7"/>
    </row>
    <row r="310" spans="1:11" s="8" customFormat="1" ht="12">
      <c r="A310" s="97"/>
      <c r="B310" s="97"/>
      <c r="C310" s="58"/>
      <c r="D310" s="5" t="s">
        <v>264</v>
      </c>
      <c r="E310" s="6">
        <f>SUM(E311,E313)</f>
        <v>34027</v>
      </c>
      <c r="F310" s="6">
        <f>SUM(F311,F313)</f>
        <v>34021.32</v>
      </c>
      <c r="G310" s="6">
        <f>F310*100/E310</f>
        <v>99.9833073735563</v>
      </c>
      <c r="H310" s="7"/>
      <c r="I310" s="7"/>
      <c r="J310" s="7"/>
      <c r="K310" s="7"/>
    </row>
    <row r="311" spans="1:11" s="8" customFormat="1" ht="24">
      <c r="A311" s="198" t="s">
        <v>448</v>
      </c>
      <c r="B311" s="199"/>
      <c r="C311" s="200"/>
      <c r="D311" s="17" t="s">
        <v>369</v>
      </c>
      <c r="E311" s="18">
        <f>SUM(E312)</f>
        <v>21500</v>
      </c>
      <c r="F311" s="18">
        <f>SUM(F312)</f>
        <v>21500</v>
      </c>
      <c r="G311" s="18">
        <f aca="true" t="shared" si="18" ref="G311:G321">F311*100/E311</f>
        <v>100</v>
      </c>
      <c r="H311" s="7"/>
      <c r="I311" s="7"/>
      <c r="J311" s="7"/>
      <c r="K311" s="7"/>
    </row>
    <row r="312" spans="1:11" s="15" customFormat="1" ht="22.5">
      <c r="A312" s="201"/>
      <c r="B312" s="202"/>
      <c r="C312" s="203"/>
      <c r="D312" s="12" t="s">
        <v>499</v>
      </c>
      <c r="E312" s="19">
        <v>21500</v>
      </c>
      <c r="F312" s="19">
        <v>21500</v>
      </c>
      <c r="G312" s="19">
        <f t="shared" si="18"/>
        <v>100</v>
      </c>
      <c r="H312" s="14"/>
      <c r="I312" s="14"/>
      <c r="J312" s="14"/>
      <c r="K312" s="14"/>
    </row>
    <row r="313" spans="1:11" s="8" customFormat="1" ht="24">
      <c r="A313" s="201"/>
      <c r="B313" s="202"/>
      <c r="C313" s="203"/>
      <c r="D313" s="17" t="s">
        <v>340</v>
      </c>
      <c r="E313" s="18">
        <f>SUM(E314,E318)</f>
        <v>12527</v>
      </c>
      <c r="F313" s="18">
        <f>SUM(F314,F318)</f>
        <v>12521.32</v>
      </c>
      <c r="G313" s="18">
        <f t="shared" si="18"/>
        <v>99.95465793885208</v>
      </c>
      <c r="H313" s="7"/>
      <c r="I313" s="7"/>
      <c r="J313" s="7"/>
      <c r="K313" s="7"/>
    </row>
    <row r="314" spans="1:11" s="8" customFormat="1" ht="24">
      <c r="A314" s="201"/>
      <c r="B314" s="202"/>
      <c r="C314" s="203"/>
      <c r="D314" s="17" t="s">
        <v>398</v>
      </c>
      <c r="E314" s="18">
        <f>SUM(E315:E317)</f>
        <v>7905.77</v>
      </c>
      <c r="F314" s="18">
        <f>SUM(F315:F317)</f>
        <v>7905.77</v>
      </c>
      <c r="G314" s="18">
        <f t="shared" si="18"/>
        <v>100</v>
      </c>
      <c r="H314" s="7"/>
      <c r="I314" s="7"/>
      <c r="J314" s="7"/>
      <c r="K314" s="7"/>
    </row>
    <row r="315" spans="1:11" s="15" customFormat="1" ht="22.5">
      <c r="A315" s="201"/>
      <c r="B315" s="202"/>
      <c r="C315" s="203"/>
      <c r="D315" s="12" t="s">
        <v>477</v>
      </c>
      <c r="E315" s="19">
        <v>1087.48</v>
      </c>
      <c r="F315" s="19">
        <v>1087.48</v>
      </c>
      <c r="G315" s="19">
        <f t="shared" si="18"/>
        <v>100</v>
      </c>
      <c r="H315" s="14"/>
      <c r="I315" s="14"/>
      <c r="J315" s="14"/>
      <c r="K315" s="14"/>
    </row>
    <row r="316" spans="1:11" s="15" customFormat="1" ht="45">
      <c r="A316" s="201"/>
      <c r="B316" s="202"/>
      <c r="C316" s="203"/>
      <c r="D316" s="12" t="s">
        <v>100</v>
      </c>
      <c r="E316" s="19">
        <v>108.74</v>
      </c>
      <c r="F316" s="19">
        <v>108.74</v>
      </c>
      <c r="G316" s="19">
        <f t="shared" si="18"/>
        <v>100</v>
      </c>
      <c r="H316" s="14"/>
      <c r="I316" s="14"/>
      <c r="J316" s="14"/>
      <c r="K316" s="14"/>
    </row>
    <row r="317" spans="1:11" s="15" customFormat="1" ht="11.25">
      <c r="A317" s="201"/>
      <c r="B317" s="202"/>
      <c r="C317" s="203"/>
      <c r="D317" s="12" t="s">
        <v>473</v>
      </c>
      <c r="E317" s="19">
        <v>6709.55</v>
      </c>
      <c r="F317" s="19">
        <v>6709.55</v>
      </c>
      <c r="G317" s="19">
        <f t="shared" si="18"/>
        <v>100</v>
      </c>
      <c r="H317" s="14"/>
      <c r="I317" s="14"/>
      <c r="J317" s="14"/>
      <c r="K317" s="14"/>
    </row>
    <row r="318" spans="1:11" s="8" customFormat="1" ht="36">
      <c r="A318" s="201"/>
      <c r="B318" s="202"/>
      <c r="C318" s="203"/>
      <c r="D318" s="17" t="s">
        <v>397</v>
      </c>
      <c r="E318" s="18">
        <f>SUM(E319:E321)</f>
        <v>4621.23</v>
      </c>
      <c r="F318" s="18">
        <f>SUM(F319:F321)</f>
        <v>4615.549999999999</v>
      </c>
      <c r="G318" s="18">
        <f t="shared" si="18"/>
        <v>99.87708900011468</v>
      </c>
      <c r="H318" s="7"/>
      <c r="I318" s="7"/>
      <c r="J318" s="7"/>
      <c r="K318" s="7"/>
    </row>
    <row r="319" spans="1:11" s="15" customFormat="1" ht="22.5">
      <c r="A319" s="201"/>
      <c r="B319" s="202"/>
      <c r="C319" s="203"/>
      <c r="D319" s="12" t="s">
        <v>462</v>
      </c>
      <c r="E319" s="19">
        <v>2722.19</v>
      </c>
      <c r="F319" s="19">
        <v>2722.19</v>
      </c>
      <c r="G319" s="19">
        <f t="shared" si="18"/>
        <v>100</v>
      </c>
      <c r="H319" s="14"/>
      <c r="I319" s="14"/>
      <c r="J319" s="14"/>
      <c r="K319" s="14"/>
    </row>
    <row r="320" spans="1:11" s="15" customFormat="1" ht="11.25">
      <c r="A320" s="201"/>
      <c r="B320" s="202"/>
      <c r="C320" s="203"/>
      <c r="D320" s="12" t="s">
        <v>464</v>
      </c>
      <c r="E320" s="19">
        <v>1559.04</v>
      </c>
      <c r="F320" s="19">
        <v>1559.04</v>
      </c>
      <c r="G320" s="19">
        <f t="shared" si="18"/>
        <v>100</v>
      </c>
      <c r="H320" s="14"/>
      <c r="I320" s="14"/>
      <c r="J320" s="14"/>
      <c r="K320" s="14"/>
    </row>
    <row r="321" spans="1:11" s="15" customFormat="1" ht="11.25">
      <c r="A321" s="204"/>
      <c r="B321" s="205"/>
      <c r="C321" s="206"/>
      <c r="D321" s="12" t="s">
        <v>485</v>
      </c>
      <c r="E321" s="19">
        <v>340</v>
      </c>
      <c r="F321" s="19">
        <v>334.32</v>
      </c>
      <c r="G321" s="19">
        <f t="shared" si="18"/>
        <v>98.32941176470588</v>
      </c>
      <c r="H321" s="14"/>
      <c r="I321" s="14"/>
      <c r="J321" s="14"/>
      <c r="K321" s="14"/>
    </row>
    <row r="322" spans="1:11" s="8" customFormat="1" ht="12">
      <c r="A322" s="16"/>
      <c r="B322" s="16"/>
      <c r="C322" s="16"/>
      <c r="D322" s="17"/>
      <c r="E322" s="18"/>
      <c r="F322" s="18"/>
      <c r="G322" s="18"/>
      <c r="H322" s="7"/>
      <c r="I322" s="7"/>
      <c r="J322" s="7"/>
      <c r="K322" s="7"/>
    </row>
    <row r="323" spans="1:11" s="82" customFormat="1" ht="12">
      <c r="A323" s="78" t="s">
        <v>498</v>
      </c>
      <c r="B323" s="78" t="s">
        <v>401</v>
      </c>
      <c r="C323" s="78"/>
      <c r="D323" s="79" t="s">
        <v>404</v>
      </c>
      <c r="E323" s="80">
        <f>SUM(E325)</f>
        <v>300</v>
      </c>
      <c r="F323" s="80">
        <f>SUM(F325)</f>
        <v>300</v>
      </c>
      <c r="G323" s="80">
        <f t="shared" si="15"/>
        <v>100</v>
      </c>
      <c r="H323" s="81"/>
      <c r="I323" s="81"/>
      <c r="J323" s="81"/>
      <c r="K323" s="81"/>
    </row>
    <row r="324" spans="1:11" ht="12">
      <c r="A324" s="45"/>
      <c r="B324" s="45"/>
      <c r="C324" s="45"/>
      <c r="D324" s="29"/>
      <c r="E324" s="30"/>
      <c r="F324" s="30"/>
      <c r="G324" s="30"/>
      <c r="H324" s="4"/>
      <c r="I324" s="4"/>
      <c r="J324" s="4"/>
      <c r="K324" s="4"/>
    </row>
    <row r="325" spans="1:11" s="89" customFormat="1" ht="12">
      <c r="A325" s="84"/>
      <c r="B325" s="84"/>
      <c r="C325" s="84" t="s">
        <v>402</v>
      </c>
      <c r="D325" s="86" t="s">
        <v>403</v>
      </c>
      <c r="E325" s="87">
        <f aca="true" t="shared" si="19" ref="E325:F327">SUM(E326)</f>
        <v>300</v>
      </c>
      <c r="F325" s="87">
        <f t="shared" si="19"/>
        <v>300</v>
      </c>
      <c r="G325" s="87">
        <f t="shared" si="15"/>
        <v>100</v>
      </c>
      <c r="H325" s="88"/>
      <c r="I325" s="88"/>
      <c r="J325" s="88"/>
      <c r="K325" s="88"/>
    </row>
    <row r="326" spans="1:11" ht="12">
      <c r="A326" s="91"/>
      <c r="B326" s="91"/>
      <c r="C326" s="91"/>
      <c r="D326" s="93" t="s">
        <v>264</v>
      </c>
      <c r="E326" s="94">
        <f t="shared" si="19"/>
        <v>300</v>
      </c>
      <c r="F326" s="94">
        <f t="shared" si="19"/>
        <v>300</v>
      </c>
      <c r="G326" s="94">
        <f t="shared" si="15"/>
        <v>100</v>
      </c>
      <c r="H326" s="4"/>
      <c r="I326" s="4"/>
      <c r="J326" s="4"/>
      <c r="K326" s="4"/>
    </row>
    <row r="327" spans="1:11" ht="24">
      <c r="A327" s="208" t="s">
        <v>448</v>
      </c>
      <c r="B327" s="208"/>
      <c r="C327" s="208"/>
      <c r="D327" s="23" t="s">
        <v>339</v>
      </c>
      <c r="E327" s="30">
        <f t="shared" si="19"/>
        <v>300</v>
      </c>
      <c r="F327" s="30">
        <f t="shared" si="19"/>
        <v>300</v>
      </c>
      <c r="G327" s="30">
        <f t="shared" si="15"/>
        <v>100</v>
      </c>
      <c r="H327" s="4"/>
      <c r="I327" s="4"/>
      <c r="J327" s="4"/>
      <c r="K327" s="4"/>
    </row>
    <row r="328" spans="1:11" ht="36">
      <c r="A328" s="208"/>
      <c r="B328" s="208"/>
      <c r="C328" s="208"/>
      <c r="D328" s="23" t="s">
        <v>365</v>
      </c>
      <c r="E328" s="30">
        <f>SUM(E329)</f>
        <v>300</v>
      </c>
      <c r="F328" s="30">
        <f>SUM(F329)</f>
        <v>300</v>
      </c>
      <c r="G328" s="30">
        <f t="shared" si="15"/>
        <v>100</v>
      </c>
      <c r="H328" s="4"/>
      <c r="I328" s="4"/>
      <c r="J328" s="4"/>
      <c r="K328" s="4"/>
    </row>
    <row r="329" spans="1:12" s="39" customFormat="1" ht="33.75">
      <c r="A329" s="208"/>
      <c r="B329" s="208"/>
      <c r="C329" s="208"/>
      <c r="D329" s="31" t="s">
        <v>497</v>
      </c>
      <c r="E329" s="35">
        <v>300</v>
      </c>
      <c r="F329" s="35">
        <v>300</v>
      </c>
      <c r="G329" s="35">
        <f t="shared" si="15"/>
        <v>100</v>
      </c>
      <c r="H329" s="33"/>
      <c r="I329" s="33"/>
      <c r="J329" s="33"/>
      <c r="K329" s="33"/>
      <c r="L329" s="34"/>
    </row>
    <row r="330" spans="1:11" ht="12">
      <c r="A330" s="45"/>
      <c r="B330" s="45"/>
      <c r="C330" s="45"/>
      <c r="D330" s="29"/>
      <c r="E330" s="30"/>
      <c r="F330" s="30"/>
      <c r="G330" s="30"/>
      <c r="H330" s="4"/>
      <c r="I330" s="4"/>
      <c r="J330" s="4"/>
      <c r="K330" s="4"/>
    </row>
    <row r="331" spans="1:11" s="8" customFormat="1" ht="24">
      <c r="A331" s="62" t="s">
        <v>506</v>
      </c>
      <c r="B331" s="62">
        <v>754</v>
      </c>
      <c r="C331" s="62"/>
      <c r="D331" s="63" t="s">
        <v>286</v>
      </c>
      <c r="E331" s="64">
        <f>SUM(E333,E340,E377,E384,E394)</f>
        <v>961858.67</v>
      </c>
      <c r="F331" s="64">
        <f>SUM(F333,F340,F377,F384,F394)</f>
        <v>953623.2499999999</v>
      </c>
      <c r="G331" s="64">
        <f t="shared" si="15"/>
        <v>99.14380144850176</v>
      </c>
      <c r="H331" s="7"/>
      <c r="I331" s="7"/>
      <c r="J331" s="7"/>
      <c r="K331" s="7"/>
    </row>
    <row r="332" spans="1:11" s="8" customFormat="1" ht="12">
      <c r="A332" s="16"/>
      <c r="B332" s="16"/>
      <c r="C332" s="16"/>
      <c r="D332" s="17"/>
      <c r="E332" s="18"/>
      <c r="F332" s="18"/>
      <c r="G332" s="18"/>
      <c r="H332" s="7"/>
      <c r="I332" s="7"/>
      <c r="J332" s="7"/>
      <c r="K332" s="7"/>
    </row>
    <row r="333" spans="1:11" s="8" customFormat="1" ht="24">
      <c r="A333" s="53"/>
      <c r="B333" s="53"/>
      <c r="C333" s="53" t="s">
        <v>454</v>
      </c>
      <c r="D333" s="54" t="s">
        <v>455</v>
      </c>
      <c r="E333" s="112">
        <f aca="true" t="shared" si="20" ref="E333:F335">SUM(E334)</f>
        <v>13000</v>
      </c>
      <c r="F333" s="112">
        <f t="shared" si="20"/>
        <v>13000</v>
      </c>
      <c r="G333" s="112">
        <f t="shared" si="15"/>
        <v>100</v>
      </c>
      <c r="H333" s="7"/>
      <c r="I333" s="7"/>
      <c r="J333" s="7"/>
      <c r="K333" s="7"/>
    </row>
    <row r="334" spans="1:11" s="8" customFormat="1" ht="12">
      <c r="A334" s="58"/>
      <c r="B334" s="58"/>
      <c r="C334" s="58"/>
      <c r="D334" s="5" t="s">
        <v>267</v>
      </c>
      <c r="E334" s="6">
        <f t="shared" si="20"/>
        <v>13000</v>
      </c>
      <c r="F334" s="6">
        <f t="shared" si="20"/>
        <v>13000</v>
      </c>
      <c r="G334" s="6">
        <f t="shared" si="15"/>
        <v>100</v>
      </c>
      <c r="H334" s="7"/>
      <c r="I334" s="7"/>
      <c r="J334" s="7"/>
      <c r="K334" s="7"/>
    </row>
    <row r="335" spans="1:11" s="8" customFormat="1" ht="24">
      <c r="A335" s="180" t="s">
        <v>448</v>
      </c>
      <c r="B335" s="181"/>
      <c r="C335" s="182"/>
      <c r="D335" s="10" t="s">
        <v>364</v>
      </c>
      <c r="E335" s="11">
        <f t="shared" si="20"/>
        <v>13000</v>
      </c>
      <c r="F335" s="11">
        <f t="shared" si="20"/>
        <v>13000</v>
      </c>
      <c r="G335" s="11">
        <f t="shared" si="15"/>
        <v>100</v>
      </c>
      <c r="H335" s="7"/>
      <c r="I335" s="7"/>
      <c r="J335" s="7"/>
      <c r="K335" s="7"/>
    </row>
    <row r="336" spans="1:11" s="15" customFormat="1" ht="33.75">
      <c r="A336" s="183"/>
      <c r="B336" s="184"/>
      <c r="C336" s="185"/>
      <c r="D336" s="26" t="s">
        <v>60</v>
      </c>
      <c r="E336" s="13">
        <f>SUM(E337:E338)</f>
        <v>13000</v>
      </c>
      <c r="F336" s="13">
        <f>SUM(F337:F338)</f>
        <v>13000</v>
      </c>
      <c r="G336" s="13">
        <f t="shared" si="15"/>
        <v>100</v>
      </c>
      <c r="H336" s="14"/>
      <c r="I336" s="14"/>
      <c r="J336" s="14"/>
      <c r="K336" s="14"/>
    </row>
    <row r="337" spans="1:11" s="15" customFormat="1" ht="67.5">
      <c r="A337" s="183"/>
      <c r="B337" s="184"/>
      <c r="C337" s="185"/>
      <c r="D337" s="26" t="s">
        <v>101</v>
      </c>
      <c r="E337" s="13">
        <v>12000</v>
      </c>
      <c r="F337" s="13">
        <v>12000</v>
      </c>
      <c r="G337" s="13">
        <f t="shared" si="15"/>
        <v>100</v>
      </c>
      <c r="H337" s="14"/>
      <c r="I337" s="14"/>
      <c r="J337" s="14"/>
      <c r="K337" s="14"/>
    </row>
    <row r="338" spans="1:11" s="15" customFormat="1" ht="45">
      <c r="A338" s="186"/>
      <c r="B338" s="187"/>
      <c r="C338" s="188"/>
      <c r="D338" s="26" t="s">
        <v>102</v>
      </c>
      <c r="E338" s="13">
        <v>1000</v>
      </c>
      <c r="F338" s="13">
        <v>1000</v>
      </c>
      <c r="G338" s="13">
        <f t="shared" si="15"/>
        <v>100</v>
      </c>
      <c r="H338" s="14"/>
      <c r="I338" s="14"/>
      <c r="J338" s="14"/>
      <c r="K338" s="14"/>
    </row>
    <row r="339" spans="1:11" s="8" customFormat="1" ht="12">
      <c r="A339" s="16"/>
      <c r="B339" s="16"/>
      <c r="C339" s="16"/>
      <c r="D339" s="17"/>
      <c r="E339" s="18"/>
      <c r="F339" s="18"/>
      <c r="G339" s="18"/>
      <c r="H339" s="7"/>
      <c r="I339" s="7"/>
      <c r="J339" s="7"/>
      <c r="K339" s="7"/>
    </row>
    <row r="340" spans="1:11" s="57" customFormat="1" ht="12">
      <c r="A340" s="53"/>
      <c r="B340" s="53"/>
      <c r="C340" s="53">
        <v>75412</v>
      </c>
      <c r="D340" s="54" t="s">
        <v>268</v>
      </c>
      <c r="E340" s="112">
        <f>SUM(E341,E368)</f>
        <v>876540</v>
      </c>
      <c r="F340" s="112">
        <f>SUM(F341,F368)</f>
        <v>870549.4199999999</v>
      </c>
      <c r="G340" s="112">
        <f t="shared" si="15"/>
        <v>99.31656513108358</v>
      </c>
      <c r="H340" s="56"/>
      <c r="I340" s="56"/>
      <c r="J340" s="56"/>
      <c r="K340" s="56"/>
    </row>
    <row r="341" spans="1:11" s="8" customFormat="1" ht="12">
      <c r="A341" s="58"/>
      <c r="B341" s="58"/>
      <c r="C341" s="58"/>
      <c r="D341" s="5" t="s">
        <v>264</v>
      </c>
      <c r="E341" s="6">
        <f>SUM(E342,E345,E347)</f>
        <v>361003</v>
      </c>
      <c r="F341" s="6">
        <f>SUM(F342,F345,F347)</f>
        <v>355032.92</v>
      </c>
      <c r="G341" s="6">
        <f t="shared" si="15"/>
        <v>98.34625197020523</v>
      </c>
      <c r="H341" s="7"/>
      <c r="I341" s="7"/>
      <c r="J341" s="7"/>
      <c r="K341" s="7"/>
    </row>
    <row r="342" spans="1:11" s="8" customFormat="1" ht="24">
      <c r="A342" s="179" t="s">
        <v>448</v>
      </c>
      <c r="B342" s="179"/>
      <c r="C342" s="179"/>
      <c r="D342" s="10" t="s">
        <v>364</v>
      </c>
      <c r="E342" s="11">
        <f>SUM(E343)</f>
        <v>90480</v>
      </c>
      <c r="F342" s="11">
        <f>SUM(F343)</f>
        <v>90480</v>
      </c>
      <c r="G342" s="11">
        <f t="shared" si="15"/>
        <v>100</v>
      </c>
      <c r="H342" s="7"/>
      <c r="I342" s="7"/>
      <c r="J342" s="7"/>
      <c r="K342" s="7"/>
    </row>
    <row r="343" spans="1:11" s="15" customFormat="1" ht="56.25">
      <c r="A343" s="179"/>
      <c r="B343" s="179"/>
      <c r="C343" s="179"/>
      <c r="D343" s="26" t="s">
        <v>61</v>
      </c>
      <c r="E343" s="13">
        <f>SUM(E344:E344)</f>
        <v>90480</v>
      </c>
      <c r="F343" s="13">
        <f>SUM(F344:F344)</f>
        <v>90480</v>
      </c>
      <c r="G343" s="13">
        <f t="shared" si="15"/>
        <v>100</v>
      </c>
      <c r="H343" s="14"/>
      <c r="I343" s="14"/>
      <c r="J343" s="14"/>
      <c r="K343" s="14"/>
    </row>
    <row r="344" spans="1:11" s="15" customFormat="1" ht="112.5">
      <c r="A344" s="179"/>
      <c r="B344" s="179"/>
      <c r="C344" s="179"/>
      <c r="D344" s="26" t="s">
        <v>103</v>
      </c>
      <c r="E344" s="13">
        <v>90480</v>
      </c>
      <c r="F344" s="13">
        <v>90480</v>
      </c>
      <c r="G344" s="13">
        <f t="shared" si="15"/>
        <v>100</v>
      </c>
      <c r="H344" s="14"/>
      <c r="I344" s="14"/>
      <c r="J344" s="14"/>
      <c r="K344" s="14"/>
    </row>
    <row r="345" spans="1:11" s="8" customFormat="1" ht="24">
      <c r="A345" s="179"/>
      <c r="B345" s="179"/>
      <c r="C345" s="179"/>
      <c r="D345" s="10" t="s">
        <v>373</v>
      </c>
      <c r="E345" s="11">
        <f>SUM(E346)</f>
        <v>7000</v>
      </c>
      <c r="F345" s="11">
        <f>SUM(F346)</f>
        <v>6912.61</v>
      </c>
      <c r="G345" s="11">
        <f t="shared" si="15"/>
        <v>98.75157142857142</v>
      </c>
      <c r="H345" s="7"/>
      <c r="I345" s="7"/>
      <c r="J345" s="7"/>
      <c r="K345" s="7"/>
    </row>
    <row r="346" spans="1:11" s="15" customFormat="1" ht="22.5">
      <c r="A346" s="179"/>
      <c r="B346" s="179"/>
      <c r="C346" s="179"/>
      <c r="D346" s="26" t="s">
        <v>499</v>
      </c>
      <c r="E346" s="13">
        <v>7000</v>
      </c>
      <c r="F346" s="13">
        <v>6912.61</v>
      </c>
      <c r="G346" s="13">
        <f t="shared" si="15"/>
        <v>98.75157142857142</v>
      </c>
      <c r="H346" s="14"/>
      <c r="I346" s="14"/>
      <c r="J346" s="14"/>
      <c r="K346" s="14"/>
    </row>
    <row r="347" spans="1:11" s="8" customFormat="1" ht="24">
      <c r="A347" s="179"/>
      <c r="B347" s="179"/>
      <c r="C347" s="179"/>
      <c r="D347" s="10" t="s">
        <v>501</v>
      </c>
      <c r="E347" s="11">
        <f>SUM(E348,E351)</f>
        <v>263523</v>
      </c>
      <c r="F347" s="11">
        <f>SUM(F348,F351)</f>
        <v>257640.31</v>
      </c>
      <c r="G347" s="11">
        <f t="shared" si="15"/>
        <v>97.76767492780516</v>
      </c>
      <c r="H347" s="7"/>
      <c r="I347" s="7"/>
      <c r="J347" s="7"/>
      <c r="K347" s="7"/>
    </row>
    <row r="348" spans="1:11" s="8" customFormat="1" ht="24">
      <c r="A348" s="179"/>
      <c r="B348" s="179"/>
      <c r="C348" s="179"/>
      <c r="D348" s="10" t="s">
        <v>502</v>
      </c>
      <c r="E348" s="11">
        <f>SUM(E349:E350)</f>
        <v>53300</v>
      </c>
      <c r="F348" s="11">
        <f>SUM(F349:F350)</f>
        <v>53161.97</v>
      </c>
      <c r="G348" s="11">
        <f t="shared" si="15"/>
        <v>99.74103189493434</v>
      </c>
      <c r="H348" s="7"/>
      <c r="I348" s="7"/>
      <c r="J348" s="7"/>
      <c r="K348" s="7"/>
    </row>
    <row r="349" spans="1:11" s="15" customFormat="1" ht="22.5">
      <c r="A349" s="179"/>
      <c r="B349" s="179"/>
      <c r="C349" s="179"/>
      <c r="D349" s="26" t="s">
        <v>477</v>
      </c>
      <c r="E349" s="13">
        <v>2900</v>
      </c>
      <c r="F349" s="13">
        <v>2809.97</v>
      </c>
      <c r="G349" s="13">
        <f t="shared" si="15"/>
        <v>96.89551724137931</v>
      </c>
      <c r="H349" s="14"/>
      <c r="I349" s="14"/>
      <c r="J349" s="14"/>
      <c r="K349" s="14"/>
    </row>
    <row r="350" spans="1:11" s="15" customFormat="1" ht="11.25">
      <c r="A350" s="179"/>
      <c r="B350" s="179"/>
      <c r="C350" s="179"/>
      <c r="D350" s="26" t="s">
        <v>473</v>
      </c>
      <c r="E350" s="13">
        <v>50400</v>
      </c>
      <c r="F350" s="13">
        <v>50352</v>
      </c>
      <c r="G350" s="13">
        <f t="shared" si="15"/>
        <v>99.9047619047619</v>
      </c>
      <c r="H350" s="14"/>
      <c r="I350" s="14"/>
      <c r="J350" s="14"/>
      <c r="K350" s="14"/>
    </row>
    <row r="351" spans="1:11" s="8" customFormat="1" ht="36">
      <c r="A351" s="179"/>
      <c r="B351" s="179"/>
      <c r="C351" s="179"/>
      <c r="D351" s="10" t="s">
        <v>503</v>
      </c>
      <c r="E351" s="11">
        <f>SUM(E352,E359,E360,E363,E364,E365,E366)</f>
        <v>210223</v>
      </c>
      <c r="F351" s="11">
        <f>SUM(F352,F359,F360,F363,F364,F365,F366)</f>
        <v>204478.34</v>
      </c>
      <c r="G351" s="11">
        <f t="shared" si="15"/>
        <v>97.2673494336966</v>
      </c>
      <c r="H351" s="7"/>
      <c r="I351" s="7"/>
      <c r="J351" s="7"/>
      <c r="K351" s="7"/>
    </row>
    <row r="352" spans="1:11" s="15" customFormat="1" ht="22.5">
      <c r="A352" s="179"/>
      <c r="B352" s="179"/>
      <c r="C352" s="179"/>
      <c r="D352" s="26" t="s">
        <v>467</v>
      </c>
      <c r="E352" s="13">
        <f>SUM(E353:E358)</f>
        <v>65240</v>
      </c>
      <c r="F352" s="13">
        <f>SUM(F353:F358)</f>
        <v>64661.4</v>
      </c>
      <c r="G352" s="13">
        <f t="shared" si="15"/>
        <v>99.1131207847946</v>
      </c>
      <c r="H352" s="14"/>
      <c r="I352" s="14"/>
      <c r="J352" s="14"/>
      <c r="K352" s="14"/>
    </row>
    <row r="353" spans="1:11" s="15" customFormat="1" ht="33.75">
      <c r="A353" s="179"/>
      <c r="B353" s="179"/>
      <c r="C353" s="179"/>
      <c r="D353" s="26" t="s">
        <v>504</v>
      </c>
      <c r="E353" s="13">
        <v>51740</v>
      </c>
      <c r="F353" s="13">
        <v>51163.41</v>
      </c>
      <c r="G353" s="13">
        <f t="shared" si="15"/>
        <v>98.88560108233474</v>
      </c>
      <c r="H353" s="14"/>
      <c r="I353" s="14"/>
      <c r="J353" s="14"/>
      <c r="K353" s="14"/>
    </row>
    <row r="354" spans="1:11" s="15" customFormat="1" ht="33.75">
      <c r="A354" s="179"/>
      <c r="B354" s="179"/>
      <c r="C354" s="179"/>
      <c r="D354" s="48" t="s">
        <v>25</v>
      </c>
      <c r="E354" s="13">
        <v>700</v>
      </c>
      <c r="F354" s="13">
        <v>698</v>
      </c>
      <c r="G354" s="13">
        <f t="shared" si="15"/>
        <v>99.71428571428571</v>
      </c>
      <c r="H354" s="14"/>
      <c r="I354" s="14"/>
      <c r="J354" s="14"/>
      <c r="K354" s="14"/>
    </row>
    <row r="355" spans="1:11" s="15" customFormat="1" ht="22.5">
      <c r="A355" s="179"/>
      <c r="B355" s="179"/>
      <c r="C355" s="179"/>
      <c r="D355" s="48" t="s">
        <v>28</v>
      </c>
      <c r="E355" s="13">
        <v>2500</v>
      </c>
      <c r="F355" s="13">
        <v>2500</v>
      </c>
      <c r="G355" s="13">
        <f t="shared" si="15"/>
        <v>100</v>
      </c>
      <c r="H355" s="14"/>
      <c r="I355" s="14"/>
      <c r="J355" s="14"/>
      <c r="K355" s="14"/>
    </row>
    <row r="356" spans="1:11" s="15" customFormat="1" ht="33.75">
      <c r="A356" s="179"/>
      <c r="B356" s="179"/>
      <c r="C356" s="179"/>
      <c r="D356" s="48" t="s">
        <v>69</v>
      </c>
      <c r="E356" s="13">
        <v>2300</v>
      </c>
      <c r="F356" s="13">
        <v>2300</v>
      </c>
      <c r="G356" s="13">
        <f t="shared" si="15"/>
        <v>100</v>
      </c>
      <c r="H356" s="14"/>
      <c r="I356" s="14"/>
      <c r="J356" s="14"/>
      <c r="K356" s="14"/>
    </row>
    <row r="357" spans="1:11" s="15" customFormat="1" ht="33.75">
      <c r="A357" s="179"/>
      <c r="B357" s="179"/>
      <c r="C357" s="179"/>
      <c r="D357" s="48" t="s">
        <v>160</v>
      </c>
      <c r="E357" s="13">
        <v>5000</v>
      </c>
      <c r="F357" s="13">
        <v>5000</v>
      </c>
      <c r="G357" s="13">
        <f t="shared" si="15"/>
        <v>100</v>
      </c>
      <c r="H357" s="14"/>
      <c r="I357" s="14"/>
      <c r="J357" s="14"/>
      <c r="K357" s="14"/>
    </row>
    <row r="358" spans="1:11" s="15" customFormat="1" ht="33.75">
      <c r="A358" s="179"/>
      <c r="B358" s="179"/>
      <c r="C358" s="179"/>
      <c r="D358" s="26" t="s">
        <v>161</v>
      </c>
      <c r="E358" s="13">
        <v>3000</v>
      </c>
      <c r="F358" s="13">
        <v>2999.99</v>
      </c>
      <c r="G358" s="13">
        <f t="shared" si="15"/>
        <v>99.99966666666667</v>
      </c>
      <c r="H358" s="14"/>
      <c r="I358" s="14"/>
      <c r="J358" s="14"/>
      <c r="K358" s="14"/>
    </row>
    <row r="359" spans="1:11" s="15" customFormat="1" ht="11.25">
      <c r="A359" s="179"/>
      <c r="B359" s="179"/>
      <c r="C359" s="179"/>
      <c r="D359" s="26" t="s">
        <v>474</v>
      </c>
      <c r="E359" s="13">
        <v>37200</v>
      </c>
      <c r="F359" s="13">
        <v>36161.5</v>
      </c>
      <c r="G359" s="13">
        <f t="shared" si="15"/>
        <v>97.20833333333333</v>
      </c>
      <c r="H359" s="14"/>
      <c r="I359" s="14"/>
      <c r="J359" s="14"/>
      <c r="K359" s="14"/>
    </row>
    <row r="360" spans="1:11" s="15" customFormat="1" ht="11.25">
      <c r="A360" s="179"/>
      <c r="B360" s="179"/>
      <c r="C360" s="179"/>
      <c r="D360" s="26" t="s">
        <v>166</v>
      </c>
      <c r="E360" s="13">
        <f>SUM(E361:E362)</f>
        <v>16200</v>
      </c>
      <c r="F360" s="13">
        <f>SUM(F361:F362)</f>
        <v>15465</v>
      </c>
      <c r="G360" s="13">
        <f t="shared" si="15"/>
        <v>95.46296296296296</v>
      </c>
      <c r="H360" s="14"/>
      <c r="I360" s="14"/>
      <c r="J360" s="14"/>
      <c r="K360" s="14"/>
    </row>
    <row r="361" spans="1:11" s="8" customFormat="1" ht="33.75">
      <c r="A361" s="179"/>
      <c r="B361" s="179"/>
      <c r="C361" s="179"/>
      <c r="D361" s="26" t="s">
        <v>504</v>
      </c>
      <c r="E361" s="11">
        <v>13200</v>
      </c>
      <c r="F361" s="11">
        <v>12465</v>
      </c>
      <c r="G361" s="11">
        <f t="shared" si="15"/>
        <v>94.43181818181819</v>
      </c>
      <c r="H361" s="7"/>
      <c r="I361" s="7"/>
      <c r="J361" s="7"/>
      <c r="K361" s="7"/>
    </row>
    <row r="362" spans="1:11" s="15" customFormat="1" ht="22.5">
      <c r="A362" s="179"/>
      <c r="B362" s="179"/>
      <c r="C362" s="179"/>
      <c r="D362" s="48" t="s">
        <v>216</v>
      </c>
      <c r="E362" s="13">
        <v>3000</v>
      </c>
      <c r="F362" s="13">
        <v>3000</v>
      </c>
      <c r="G362" s="11">
        <f t="shared" si="15"/>
        <v>100</v>
      </c>
      <c r="H362" s="14"/>
      <c r="I362" s="14"/>
      <c r="J362" s="14"/>
      <c r="K362" s="14"/>
    </row>
    <row r="363" spans="1:11" s="15" customFormat="1" ht="11.25">
      <c r="A363" s="179"/>
      <c r="B363" s="179"/>
      <c r="C363" s="179"/>
      <c r="D363" s="26" t="s">
        <v>492</v>
      </c>
      <c r="E363" s="13">
        <v>9000</v>
      </c>
      <c r="F363" s="13">
        <v>8957</v>
      </c>
      <c r="G363" s="13">
        <f t="shared" si="15"/>
        <v>99.52222222222223</v>
      </c>
      <c r="H363" s="14"/>
      <c r="I363" s="14"/>
      <c r="J363" s="14"/>
      <c r="K363" s="14"/>
    </row>
    <row r="364" spans="1:11" s="15" customFormat="1" ht="11.25">
      <c r="A364" s="179"/>
      <c r="B364" s="179"/>
      <c r="C364" s="179"/>
      <c r="D364" s="26" t="s">
        <v>469</v>
      </c>
      <c r="E364" s="13">
        <v>41183</v>
      </c>
      <c r="F364" s="13">
        <v>38705.13</v>
      </c>
      <c r="G364" s="13">
        <f t="shared" si="15"/>
        <v>93.98326979578951</v>
      </c>
      <c r="H364" s="14"/>
      <c r="I364" s="14"/>
      <c r="J364" s="14"/>
      <c r="K364" s="14"/>
    </row>
    <row r="365" spans="1:11" s="15" customFormat="1" ht="22.5">
      <c r="A365" s="179"/>
      <c r="B365" s="179"/>
      <c r="C365" s="179"/>
      <c r="D365" s="26" t="s">
        <v>500</v>
      </c>
      <c r="E365" s="13">
        <v>5600</v>
      </c>
      <c r="F365" s="13">
        <v>5473.3</v>
      </c>
      <c r="G365" s="13">
        <f t="shared" si="15"/>
        <v>97.7375</v>
      </c>
      <c r="H365" s="14"/>
      <c r="I365" s="14"/>
      <c r="J365" s="14"/>
      <c r="K365" s="14"/>
    </row>
    <row r="366" spans="1:11" s="15" customFormat="1" ht="11.25">
      <c r="A366" s="179"/>
      <c r="B366" s="179"/>
      <c r="C366" s="179"/>
      <c r="D366" s="26" t="s">
        <v>466</v>
      </c>
      <c r="E366" s="13">
        <v>35800</v>
      </c>
      <c r="F366" s="13">
        <v>35055.01</v>
      </c>
      <c r="G366" s="13">
        <f t="shared" si="15"/>
        <v>97.91902234636872</v>
      </c>
      <c r="H366" s="14"/>
      <c r="I366" s="14"/>
      <c r="J366" s="14"/>
      <c r="K366" s="14"/>
    </row>
    <row r="367" spans="1:11" s="8" customFormat="1" ht="12">
      <c r="A367" s="9"/>
      <c r="B367" s="9"/>
      <c r="C367" s="9"/>
      <c r="D367" s="10"/>
      <c r="E367" s="11"/>
      <c r="F367" s="11"/>
      <c r="G367" s="11"/>
      <c r="H367" s="7"/>
      <c r="I367" s="7"/>
      <c r="J367" s="7"/>
      <c r="K367" s="7"/>
    </row>
    <row r="368" spans="1:11" s="8" customFormat="1" ht="12">
      <c r="A368" s="99"/>
      <c r="B368" s="99"/>
      <c r="C368" s="99"/>
      <c r="D368" s="101" t="s">
        <v>278</v>
      </c>
      <c r="E368" s="102">
        <f>SUM(E369)</f>
        <v>515537</v>
      </c>
      <c r="F368" s="102">
        <f>SUM(F369)</f>
        <v>515516.5</v>
      </c>
      <c r="G368" s="102">
        <f aca="true" t="shared" si="21" ref="G368:G375">F368*100/E368</f>
        <v>99.99602356377913</v>
      </c>
      <c r="H368" s="7"/>
      <c r="I368" s="7"/>
      <c r="J368" s="7"/>
      <c r="K368" s="7"/>
    </row>
    <row r="369" spans="1:11" s="8" customFormat="1" ht="24">
      <c r="A369" s="179" t="s">
        <v>448</v>
      </c>
      <c r="B369" s="179"/>
      <c r="C369" s="179"/>
      <c r="D369" s="10" t="s">
        <v>370</v>
      </c>
      <c r="E369" s="11">
        <f>SUM(E370,E372,E374)</f>
        <v>515537</v>
      </c>
      <c r="F369" s="11">
        <f>SUM(F370,F372,F374)</f>
        <v>515516.5</v>
      </c>
      <c r="G369" s="11">
        <f t="shared" si="21"/>
        <v>99.99602356377913</v>
      </c>
      <c r="H369" s="7"/>
      <c r="I369" s="7"/>
      <c r="J369" s="7"/>
      <c r="K369" s="7"/>
    </row>
    <row r="370" spans="1:11" s="15" customFormat="1" ht="22.5">
      <c r="A370" s="179"/>
      <c r="B370" s="179"/>
      <c r="C370" s="179"/>
      <c r="D370" s="26" t="s">
        <v>19</v>
      </c>
      <c r="E370" s="13">
        <f>SUM(E371)</f>
        <v>4000</v>
      </c>
      <c r="F370" s="13">
        <f>SUM(F371)</f>
        <v>4000</v>
      </c>
      <c r="G370" s="13">
        <f t="shared" si="21"/>
        <v>100</v>
      </c>
      <c r="H370" s="14"/>
      <c r="I370" s="14"/>
      <c r="J370" s="14"/>
      <c r="K370" s="14"/>
    </row>
    <row r="371" spans="1:11" s="15" customFormat="1" ht="22.5">
      <c r="A371" s="179"/>
      <c r="B371" s="179"/>
      <c r="C371" s="179"/>
      <c r="D371" s="48" t="s">
        <v>20</v>
      </c>
      <c r="E371" s="13">
        <v>4000</v>
      </c>
      <c r="F371" s="13">
        <v>4000</v>
      </c>
      <c r="G371" s="13">
        <f t="shared" si="21"/>
        <v>100</v>
      </c>
      <c r="H371" s="14"/>
      <c r="I371" s="14"/>
      <c r="J371" s="14"/>
      <c r="K371" s="14"/>
    </row>
    <row r="372" spans="1:11" s="15" customFormat="1" ht="33.75">
      <c r="A372" s="179"/>
      <c r="B372" s="179"/>
      <c r="C372" s="179"/>
      <c r="D372" s="26" t="s">
        <v>44</v>
      </c>
      <c r="E372" s="13">
        <f>SUM(E373)</f>
        <v>82000</v>
      </c>
      <c r="F372" s="13">
        <f>SUM(F373)</f>
        <v>81979.5</v>
      </c>
      <c r="G372" s="13">
        <f t="shared" si="21"/>
        <v>99.975</v>
      </c>
      <c r="H372" s="14"/>
      <c r="I372" s="14"/>
      <c r="J372" s="14"/>
      <c r="K372" s="14"/>
    </row>
    <row r="373" spans="1:11" s="15" customFormat="1" ht="11.25">
      <c r="A373" s="179"/>
      <c r="B373" s="179"/>
      <c r="C373" s="179"/>
      <c r="D373" s="26" t="s">
        <v>191</v>
      </c>
      <c r="E373" s="13">
        <v>82000</v>
      </c>
      <c r="F373" s="13">
        <v>81979.5</v>
      </c>
      <c r="G373" s="13">
        <f t="shared" si="21"/>
        <v>99.975</v>
      </c>
      <c r="H373" s="14"/>
      <c r="I373" s="14"/>
      <c r="J373" s="14"/>
      <c r="K373" s="14"/>
    </row>
    <row r="374" spans="1:11" s="15" customFormat="1" ht="78.75">
      <c r="A374" s="179"/>
      <c r="B374" s="179"/>
      <c r="C374" s="179"/>
      <c r="D374" s="26" t="s">
        <v>57</v>
      </c>
      <c r="E374" s="13">
        <f>SUM(E375)</f>
        <v>429537</v>
      </c>
      <c r="F374" s="13">
        <f>SUM(F375)</f>
        <v>429537</v>
      </c>
      <c r="G374" s="13">
        <f t="shared" si="21"/>
        <v>100</v>
      </c>
      <c r="H374" s="14"/>
      <c r="I374" s="14"/>
      <c r="J374" s="14"/>
      <c r="K374" s="14"/>
    </row>
    <row r="375" spans="1:11" s="15" customFormat="1" ht="56.25">
      <c r="A375" s="179"/>
      <c r="B375" s="179"/>
      <c r="C375" s="179"/>
      <c r="D375" s="26" t="s">
        <v>192</v>
      </c>
      <c r="E375" s="13">
        <v>429537</v>
      </c>
      <c r="F375" s="13">
        <v>429537</v>
      </c>
      <c r="G375" s="11">
        <f t="shared" si="21"/>
        <v>100</v>
      </c>
      <c r="H375" s="14"/>
      <c r="I375" s="14"/>
      <c r="J375" s="14"/>
      <c r="K375" s="14"/>
    </row>
    <row r="376" spans="1:11" s="8" customFormat="1" ht="12">
      <c r="A376" s="113"/>
      <c r="B376" s="113"/>
      <c r="C376" s="113"/>
      <c r="D376" s="10"/>
      <c r="E376" s="11"/>
      <c r="F376" s="11"/>
      <c r="G376" s="11"/>
      <c r="H376" s="7"/>
      <c r="I376" s="7"/>
      <c r="J376" s="7"/>
      <c r="K376" s="7"/>
    </row>
    <row r="377" spans="1:11" s="57" customFormat="1" ht="12">
      <c r="A377" s="53"/>
      <c r="B377" s="53"/>
      <c r="C377" s="53">
        <v>75414</v>
      </c>
      <c r="D377" s="54" t="s">
        <v>269</v>
      </c>
      <c r="E377" s="55">
        <f aca="true" t="shared" si="22" ref="E377:F379">SUM(E378)</f>
        <v>2900</v>
      </c>
      <c r="F377" s="55">
        <f t="shared" si="22"/>
        <v>2749.62</v>
      </c>
      <c r="G377" s="55">
        <f t="shared" si="15"/>
        <v>94.81448275862068</v>
      </c>
      <c r="H377" s="56"/>
      <c r="I377" s="56"/>
      <c r="J377" s="56"/>
      <c r="K377" s="56"/>
    </row>
    <row r="378" spans="1:11" s="8" customFormat="1" ht="12" customHeight="1">
      <c r="A378" s="58"/>
      <c r="B378" s="58"/>
      <c r="C378" s="58"/>
      <c r="D378" s="5" t="s">
        <v>264</v>
      </c>
      <c r="E378" s="6">
        <f t="shared" si="22"/>
        <v>2900</v>
      </c>
      <c r="F378" s="6">
        <f t="shared" si="22"/>
        <v>2749.62</v>
      </c>
      <c r="G378" s="6">
        <f t="shared" si="15"/>
        <v>94.81448275862068</v>
      </c>
      <c r="H378" s="7"/>
      <c r="I378" s="7"/>
      <c r="J378" s="7"/>
      <c r="K378" s="7"/>
    </row>
    <row r="379" spans="1:11" s="8" customFormat="1" ht="24">
      <c r="A379" s="179" t="s">
        <v>448</v>
      </c>
      <c r="B379" s="179"/>
      <c r="C379" s="179"/>
      <c r="D379" s="10" t="s">
        <v>339</v>
      </c>
      <c r="E379" s="11">
        <f t="shared" si="22"/>
        <v>2900</v>
      </c>
      <c r="F379" s="11">
        <f t="shared" si="22"/>
        <v>2749.62</v>
      </c>
      <c r="G379" s="11">
        <f t="shared" si="15"/>
        <v>94.81448275862068</v>
      </c>
      <c r="H379" s="7"/>
      <c r="I379" s="7"/>
      <c r="J379" s="7"/>
      <c r="K379" s="7"/>
    </row>
    <row r="380" spans="1:11" s="8" customFormat="1" ht="36">
      <c r="A380" s="179"/>
      <c r="B380" s="179"/>
      <c r="C380" s="179"/>
      <c r="D380" s="10" t="s">
        <v>365</v>
      </c>
      <c r="E380" s="11">
        <f>SUM(E381:E382)</f>
        <v>2900</v>
      </c>
      <c r="F380" s="11">
        <f>SUM(F381:F382)</f>
        <v>2749.62</v>
      </c>
      <c r="G380" s="11">
        <f t="shared" si="15"/>
        <v>94.81448275862068</v>
      </c>
      <c r="H380" s="7"/>
      <c r="I380" s="7"/>
      <c r="J380" s="7"/>
      <c r="K380" s="7"/>
    </row>
    <row r="381" spans="1:11" s="15" customFormat="1" ht="22.5">
      <c r="A381" s="179"/>
      <c r="B381" s="179"/>
      <c r="C381" s="179"/>
      <c r="D381" s="26" t="s">
        <v>462</v>
      </c>
      <c r="E381" s="13">
        <v>1000</v>
      </c>
      <c r="F381" s="13">
        <v>999.62</v>
      </c>
      <c r="G381" s="13">
        <f t="shared" si="15"/>
        <v>99.962</v>
      </c>
      <c r="H381" s="14"/>
      <c r="I381" s="14"/>
      <c r="J381" s="14"/>
      <c r="K381" s="14"/>
    </row>
    <row r="382" spans="1:11" s="15" customFormat="1" ht="11.25">
      <c r="A382" s="179"/>
      <c r="B382" s="179"/>
      <c r="C382" s="179"/>
      <c r="D382" s="26" t="s">
        <v>464</v>
      </c>
      <c r="E382" s="13">
        <v>1900</v>
      </c>
      <c r="F382" s="13">
        <v>1750</v>
      </c>
      <c r="G382" s="13">
        <f t="shared" si="15"/>
        <v>92.10526315789474</v>
      </c>
      <c r="H382" s="14"/>
      <c r="I382" s="14"/>
      <c r="J382" s="14"/>
      <c r="K382" s="14"/>
    </row>
    <row r="383" spans="1:11" s="8" customFormat="1" ht="12.75" customHeight="1">
      <c r="A383" s="16"/>
      <c r="B383" s="16"/>
      <c r="C383" s="16"/>
      <c r="D383" s="17"/>
      <c r="E383" s="18"/>
      <c r="F383" s="18"/>
      <c r="G383" s="18"/>
      <c r="H383" s="7"/>
      <c r="I383" s="7"/>
      <c r="J383" s="7"/>
      <c r="K383" s="7"/>
    </row>
    <row r="384" spans="1:11" s="96" customFormat="1" ht="12.75" customHeight="1">
      <c r="A384" s="53"/>
      <c r="B384" s="53"/>
      <c r="C384" s="53" t="s">
        <v>394</v>
      </c>
      <c r="D384" s="54" t="s">
        <v>395</v>
      </c>
      <c r="E384" s="55">
        <f>SUM(E385)</f>
        <v>29800</v>
      </c>
      <c r="F384" s="55">
        <f>SUM(F385)</f>
        <v>28336.25</v>
      </c>
      <c r="G384" s="55">
        <f t="shared" si="15"/>
        <v>95.08808724832215</v>
      </c>
      <c r="H384" s="95"/>
      <c r="I384" s="95"/>
      <c r="J384" s="95"/>
      <c r="K384" s="95"/>
    </row>
    <row r="385" spans="1:11" s="8" customFormat="1" ht="12.75" customHeight="1">
      <c r="A385" s="58"/>
      <c r="B385" s="58"/>
      <c r="C385" s="58"/>
      <c r="D385" s="5" t="s">
        <v>264</v>
      </c>
      <c r="E385" s="6">
        <f>SUM(E386,E388)</f>
        <v>29800</v>
      </c>
      <c r="F385" s="6">
        <f>SUM(F386,F388)</f>
        <v>28336.25</v>
      </c>
      <c r="G385" s="6">
        <f t="shared" si="15"/>
        <v>95.08808724832215</v>
      </c>
      <c r="H385" s="7"/>
      <c r="I385" s="7"/>
      <c r="J385" s="7"/>
      <c r="K385" s="7"/>
    </row>
    <row r="386" spans="1:11" s="8" customFormat="1" ht="24">
      <c r="A386" s="198" t="s">
        <v>448</v>
      </c>
      <c r="B386" s="199"/>
      <c r="C386" s="200"/>
      <c r="D386" s="17" t="s">
        <v>369</v>
      </c>
      <c r="E386" s="18">
        <f>SUM(E387)</f>
        <v>7500</v>
      </c>
      <c r="F386" s="18">
        <f>SUM(F387)</f>
        <v>7325.68</v>
      </c>
      <c r="G386" s="18">
        <f t="shared" si="15"/>
        <v>97.67573333333333</v>
      </c>
      <c r="H386" s="7"/>
      <c r="I386" s="7"/>
      <c r="J386" s="7"/>
      <c r="K386" s="7"/>
    </row>
    <row r="387" spans="1:11" s="15" customFormat="1" ht="22.5">
      <c r="A387" s="201"/>
      <c r="B387" s="202"/>
      <c r="C387" s="203"/>
      <c r="D387" s="12" t="s">
        <v>499</v>
      </c>
      <c r="E387" s="19">
        <v>7500</v>
      </c>
      <c r="F387" s="19">
        <v>7325.68</v>
      </c>
      <c r="G387" s="19">
        <f t="shared" si="15"/>
        <v>97.67573333333333</v>
      </c>
      <c r="H387" s="14"/>
      <c r="I387" s="14"/>
      <c r="J387" s="14"/>
      <c r="K387" s="14"/>
    </row>
    <row r="388" spans="1:11" s="8" customFormat="1" ht="24">
      <c r="A388" s="201"/>
      <c r="B388" s="202"/>
      <c r="C388" s="203"/>
      <c r="D388" s="10" t="s">
        <v>340</v>
      </c>
      <c r="E388" s="18">
        <f>SUM(E389)</f>
        <v>22300</v>
      </c>
      <c r="F388" s="18">
        <f>SUM(F389)</f>
        <v>21010.57</v>
      </c>
      <c r="G388" s="18">
        <f t="shared" si="15"/>
        <v>94.21780269058296</v>
      </c>
      <c r="H388" s="7"/>
      <c r="I388" s="7"/>
      <c r="J388" s="7"/>
      <c r="K388" s="7"/>
    </row>
    <row r="389" spans="1:11" s="8" customFormat="1" ht="36">
      <c r="A389" s="201"/>
      <c r="B389" s="202"/>
      <c r="C389" s="203"/>
      <c r="D389" s="10" t="s">
        <v>104</v>
      </c>
      <c r="E389" s="11">
        <f>SUM(E390:E392)</f>
        <v>22300</v>
      </c>
      <c r="F389" s="11">
        <f>SUM(F390:F392)</f>
        <v>21010.57</v>
      </c>
      <c r="G389" s="11">
        <f t="shared" si="15"/>
        <v>94.21780269058296</v>
      </c>
      <c r="H389" s="7"/>
      <c r="I389" s="7"/>
      <c r="J389" s="7"/>
      <c r="K389" s="7"/>
    </row>
    <row r="390" spans="1:11" s="15" customFormat="1" ht="22.5">
      <c r="A390" s="201"/>
      <c r="B390" s="202"/>
      <c r="C390" s="203"/>
      <c r="D390" s="26" t="s">
        <v>462</v>
      </c>
      <c r="E390" s="13">
        <v>14800</v>
      </c>
      <c r="F390" s="13">
        <v>14523.67</v>
      </c>
      <c r="G390" s="13">
        <f t="shared" si="15"/>
        <v>98.13290540540541</v>
      </c>
      <c r="H390" s="14"/>
      <c r="I390" s="14"/>
      <c r="J390" s="14"/>
      <c r="K390" s="14"/>
    </row>
    <row r="391" spans="1:11" s="15" customFormat="1" ht="11.25">
      <c r="A391" s="201"/>
      <c r="B391" s="202"/>
      <c r="C391" s="203"/>
      <c r="D391" s="26" t="s">
        <v>480</v>
      </c>
      <c r="E391" s="13">
        <v>1500</v>
      </c>
      <c r="F391" s="13">
        <v>1338.39</v>
      </c>
      <c r="G391" s="13">
        <f t="shared" si="15"/>
        <v>89.226</v>
      </c>
      <c r="H391" s="14"/>
      <c r="I391" s="14"/>
      <c r="J391" s="14"/>
      <c r="K391" s="14"/>
    </row>
    <row r="392" spans="1:11" s="15" customFormat="1" ht="11.25">
      <c r="A392" s="204"/>
      <c r="B392" s="205"/>
      <c r="C392" s="206"/>
      <c r="D392" s="26" t="s">
        <v>464</v>
      </c>
      <c r="E392" s="13">
        <v>6000</v>
      </c>
      <c r="F392" s="13">
        <v>5148.51</v>
      </c>
      <c r="G392" s="13">
        <f t="shared" si="15"/>
        <v>85.8085</v>
      </c>
      <c r="H392" s="14"/>
      <c r="I392" s="14"/>
      <c r="J392" s="14"/>
      <c r="K392" s="14"/>
    </row>
    <row r="393" spans="1:11" s="8" customFormat="1" ht="12">
      <c r="A393" s="37"/>
      <c r="B393" s="37"/>
      <c r="C393" s="37"/>
      <c r="D393" s="10"/>
      <c r="E393" s="11"/>
      <c r="F393" s="11"/>
      <c r="G393" s="11"/>
      <c r="H393" s="7"/>
      <c r="I393" s="7"/>
      <c r="J393" s="7"/>
      <c r="K393" s="7"/>
    </row>
    <row r="394" spans="1:11" s="96" customFormat="1" ht="12.75" customHeight="1">
      <c r="A394" s="53"/>
      <c r="B394" s="53"/>
      <c r="C394" s="53" t="s">
        <v>322</v>
      </c>
      <c r="D394" s="54" t="s">
        <v>263</v>
      </c>
      <c r="E394" s="55">
        <f>SUM(E395,E401)</f>
        <v>39618.67</v>
      </c>
      <c r="F394" s="55">
        <f>SUM(F395,F401)</f>
        <v>38987.96</v>
      </c>
      <c r="G394" s="55">
        <f t="shared" si="15"/>
        <v>98.40804852863562</v>
      </c>
      <c r="H394" s="95"/>
      <c r="I394" s="95"/>
      <c r="J394" s="95"/>
      <c r="K394" s="95"/>
    </row>
    <row r="395" spans="1:11" s="8" customFormat="1" ht="12.75" customHeight="1">
      <c r="A395" s="58"/>
      <c r="B395" s="58"/>
      <c r="C395" s="58"/>
      <c r="D395" s="5" t="s">
        <v>264</v>
      </c>
      <c r="E395" s="6">
        <f aca="true" t="shared" si="23" ref="E395:F398">SUM(E396)</f>
        <v>10033.67</v>
      </c>
      <c r="F395" s="6">
        <f t="shared" si="23"/>
        <v>9933.57</v>
      </c>
      <c r="G395" s="6">
        <f t="shared" si="15"/>
        <v>99.00235905705489</v>
      </c>
      <c r="H395" s="7"/>
      <c r="I395" s="7"/>
      <c r="J395" s="7"/>
      <c r="K395" s="7"/>
    </row>
    <row r="396" spans="1:11" s="8" customFormat="1" ht="24">
      <c r="A396" s="179" t="s">
        <v>448</v>
      </c>
      <c r="B396" s="179"/>
      <c r="C396" s="179"/>
      <c r="D396" s="10" t="s">
        <v>339</v>
      </c>
      <c r="E396" s="11">
        <f t="shared" si="23"/>
        <v>10033.67</v>
      </c>
      <c r="F396" s="11">
        <f t="shared" si="23"/>
        <v>9933.57</v>
      </c>
      <c r="G396" s="11">
        <f t="shared" si="15"/>
        <v>99.00235905705489</v>
      </c>
      <c r="H396" s="7"/>
      <c r="I396" s="7"/>
      <c r="J396" s="7"/>
      <c r="K396" s="7"/>
    </row>
    <row r="397" spans="1:11" s="8" customFormat="1" ht="36">
      <c r="A397" s="179"/>
      <c r="B397" s="179"/>
      <c r="C397" s="179"/>
      <c r="D397" s="10" t="s">
        <v>365</v>
      </c>
      <c r="E397" s="11">
        <f t="shared" si="23"/>
        <v>10033.67</v>
      </c>
      <c r="F397" s="11">
        <f t="shared" si="23"/>
        <v>9933.57</v>
      </c>
      <c r="G397" s="11">
        <f t="shared" si="15"/>
        <v>99.00235905705489</v>
      </c>
      <c r="H397" s="7"/>
      <c r="I397" s="7"/>
      <c r="J397" s="7"/>
      <c r="K397" s="7"/>
    </row>
    <row r="398" spans="1:11" s="15" customFormat="1" ht="11.25">
      <c r="A398" s="179"/>
      <c r="B398" s="179"/>
      <c r="C398" s="179"/>
      <c r="D398" s="26" t="s">
        <v>147</v>
      </c>
      <c r="E398" s="13">
        <f t="shared" si="23"/>
        <v>10033.67</v>
      </c>
      <c r="F398" s="13">
        <f t="shared" si="23"/>
        <v>9933.57</v>
      </c>
      <c r="G398" s="13">
        <f t="shared" si="15"/>
        <v>99.00235905705489</v>
      </c>
      <c r="H398" s="14"/>
      <c r="I398" s="14"/>
      <c r="J398" s="14"/>
      <c r="K398" s="14"/>
    </row>
    <row r="399" spans="1:11" s="15" customFormat="1" ht="22.5">
      <c r="A399" s="179"/>
      <c r="B399" s="179"/>
      <c r="C399" s="179"/>
      <c r="D399" s="12" t="s">
        <v>348</v>
      </c>
      <c r="E399" s="19">
        <v>10033.67</v>
      </c>
      <c r="F399" s="19">
        <v>9933.57</v>
      </c>
      <c r="G399" s="19">
        <f t="shared" si="15"/>
        <v>99.00235905705489</v>
      </c>
      <c r="H399" s="14"/>
      <c r="I399" s="14"/>
      <c r="J399" s="14"/>
      <c r="K399" s="14"/>
    </row>
    <row r="400" spans="1:11" s="8" customFormat="1" ht="12">
      <c r="A400" s="16"/>
      <c r="B400" s="16"/>
      <c r="C400" s="16"/>
      <c r="D400" s="17"/>
      <c r="E400" s="18"/>
      <c r="F400" s="18"/>
      <c r="G400" s="18"/>
      <c r="H400" s="7"/>
      <c r="I400" s="7"/>
      <c r="J400" s="7"/>
      <c r="K400" s="7"/>
    </row>
    <row r="401" spans="1:11" s="8" customFormat="1" ht="12">
      <c r="A401" s="99"/>
      <c r="B401" s="99"/>
      <c r="C401" s="99"/>
      <c r="D401" s="101" t="s">
        <v>278</v>
      </c>
      <c r="E401" s="102">
        <f>E402</f>
        <v>29585</v>
      </c>
      <c r="F401" s="102">
        <f>F402</f>
        <v>29054.39</v>
      </c>
      <c r="G401" s="102">
        <f>F401*100/E401</f>
        <v>98.20648977522393</v>
      </c>
      <c r="H401" s="7"/>
      <c r="I401" s="7"/>
      <c r="J401" s="7"/>
      <c r="K401" s="7"/>
    </row>
    <row r="402" spans="1:11" s="8" customFormat="1" ht="24">
      <c r="A402" s="179" t="s">
        <v>448</v>
      </c>
      <c r="B402" s="179"/>
      <c r="C402" s="179"/>
      <c r="D402" s="10" t="s">
        <v>370</v>
      </c>
      <c r="E402" s="11">
        <f>SUM(E403)</f>
        <v>29585</v>
      </c>
      <c r="F402" s="11">
        <f>SUM(F403)</f>
        <v>29054.39</v>
      </c>
      <c r="G402" s="11">
        <f>F402*100/E402</f>
        <v>98.20648977522393</v>
      </c>
      <c r="H402" s="7"/>
      <c r="I402" s="7"/>
      <c r="J402" s="7"/>
      <c r="K402" s="7"/>
    </row>
    <row r="403" spans="1:11" s="15" customFormat="1" ht="33.75">
      <c r="A403" s="179"/>
      <c r="B403" s="179"/>
      <c r="C403" s="179"/>
      <c r="D403" s="26" t="s">
        <v>505</v>
      </c>
      <c r="E403" s="13">
        <f>SUM(E404)</f>
        <v>29585</v>
      </c>
      <c r="F403" s="13">
        <f>SUM(F404)</f>
        <v>29054.39</v>
      </c>
      <c r="G403" s="13">
        <f>F403*100/E403</f>
        <v>98.20648977522393</v>
      </c>
      <c r="H403" s="14"/>
      <c r="I403" s="14"/>
      <c r="J403" s="14"/>
      <c r="K403" s="14"/>
    </row>
    <row r="404" spans="1:11" s="15" customFormat="1" ht="22.5">
      <c r="A404" s="179"/>
      <c r="B404" s="179"/>
      <c r="C404" s="179"/>
      <c r="D404" s="26" t="s">
        <v>105</v>
      </c>
      <c r="E404" s="13">
        <v>29585</v>
      </c>
      <c r="F404" s="13">
        <v>29054.39</v>
      </c>
      <c r="G404" s="13">
        <f>F404*100/E404</f>
        <v>98.20648977522393</v>
      </c>
      <c r="H404" s="14"/>
      <c r="I404" s="14"/>
      <c r="J404" s="14"/>
      <c r="K404" s="14"/>
    </row>
    <row r="405" spans="1:11" s="8" customFormat="1" ht="12">
      <c r="A405" s="16"/>
      <c r="B405" s="16"/>
      <c r="C405" s="16"/>
      <c r="D405" s="17"/>
      <c r="E405" s="18"/>
      <c r="F405" s="18"/>
      <c r="G405" s="18"/>
      <c r="H405" s="7"/>
      <c r="I405" s="7"/>
      <c r="J405" s="7"/>
      <c r="K405" s="7"/>
    </row>
    <row r="406" spans="1:11" s="8" customFormat="1" ht="12">
      <c r="A406" s="62" t="s">
        <v>323</v>
      </c>
      <c r="B406" s="62">
        <v>757</v>
      </c>
      <c r="C406" s="62"/>
      <c r="D406" s="63" t="s">
        <v>270</v>
      </c>
      <c r="E406" s="64">
        <f>SUM(E408,E413)</f>
        <v>247350</v>
      </c>
      <c r="F406" s="64">
        <f>SUM(F408,F413)</f>
        <v>91772.67</v>
      </c>
      <c r="G406" s="64">
        <f t="shared" si="15"/>
        <v>37.10235294117647</v>
      </c>
      <c r="H406" s="7"/>
      <c r="I406" s="7"/>
      <c r="J406" s="7"/>
      <c r="K406" s="7"/>
    </row>
    <row r="407" spans="1:11" s="8" customFormat="1" ht="12">
      <c r="A407" s="16"/>
      <c r="B407" s="16"/>
      <c r="C407" s="103"/>
      <c r="D407" s="104"/>
      <c r="E407" s="105"/>
      <c r="F407" s="105"/>
      <c r="G407" s="105"/>
      <c r="H407" s="7"/>
      <c r="I407" s="7"/>
      <c r="J407" s="7"/>
      <c r="K407" s="7"/>
    </row>
    <row r="408" spans="1:11" s="57" customFormat="1" ht="48">
      <c r="A408" s="53"/>
      <c r="B408" s="53"/>
      <c r="C408" s="53">
        <v>75702</v>
      </c>
      <c r="D408" s="54" t="s">
        <v>312</v>
      </c>
      <c r="E408" s="55">
        <f aca="true" t="shared" si="24" ref="E408:F410">SUM(E409)</f>
        <v>97350</v>
      </c>
      <c r="F408" s="55">
        <f t="shared" si="24"/>
        <v>91772.67</v>
      </c>
      <c r="G408" s="55">
        <f t="shared" si="15"/>
        <v>94.27084745762711</v>
      </c>
      <c r="H408" s="56"/>
      <c r="I408" s="56"/>
      <c r="J408" s="56"/>
      <c r="K408" s="56"/>
    </row>
    <row r="409" spans="1:11" s="8" customFormat="1" ht="12">
      <c r="A409" s="58"/>
      <c r="B409" s="58"/>
      <c r="C409" s="58"/>
      <c r="D409" s="5" t="s">
        <v>264</v>
      </c>
      <c r="E409" s="6">
        <f t="shared" si="24"/>
        <v>97350</v>
      </c>
      <c r="F409" s="6">
        <f t="shared" si="24"/>
        <v>91772.67</v>
      </c>
      <c r="G409" s="6">
        <f>F409*100/E409</f>
        <v>94.27084745762711</v>
      </c>
      <c r="H409" s="7"/>
      <c r="I409" s="7"/>
      <c r="J409" s="7"/>
      <c r="K409" s="7"/>
    </row>
    <row r="410" spans="1:11" s="8" customFormat="1" ht="36">
      <c r="A410" s="179" t="s">
        <v>448</v>
      </c>
      <c r="B410" s="179"/>
      <c r="C410" s="179"/>
      <c r="D410" s="10" t="s">
        <v>372</v>
      </c>
      <c r="E410" s="11">
        <f t="shared" si="24"/>
        <v>97350</v>
      </c>
      <c r="F410" s="11">
        <f t="shared" si="24"/>
        <v>91772.67</v>
      </c>
      <c r="G410" s="11">
        <f>F410*100/E410</f>
        <v>94.27084745762711</v>
      </c>
      <c r="H410" s="7"/>
      <c r="I410" s="7"/>
      <c r="J410" s="7"/>
      <c r="K410" s="7"/>
    </row>
    <row r="411" spans="1:11" s="15" customFormat="1" ht="33.75">
      <c r="A411" s="179"/>
      <c r="B411" s="179"/>
      <c r="C411" s="179"/>
      <c r="D411" s="12" t="s">
        <v>230</v>
      </c>
      <c r="E411" s="19">
        <v>97350</v>
      </c>
      <c r="F411" s="19">
        <v>91772.67</v>
      </c>
      <c r="G411" s="19">
        <f>F411*100/E411</f>
        <v>94.27084745762711</v>
      </c>
      <c r="H411" s="14"/>
      <c r="I411" s="14"/>
      <c r="J411" s="14"/>
      <c r="K411" s="14"/>
    </row>
    <row r="412" spans="1:11" s="8" customFormat="1" ht="12">
      <c r="A412" s="103"/>
      <c r="B412" s="103"/>
      <c r="C412" s="16"/>
      <c r="D412" s="17"/>
      <c r="E412" s="18"/>
      <c r="F412" s="18"/>
      <c r="G412" s="18"/>
      <c r="H412" s="7"/>
      <c r="I412" s="7"/>
      <c r="J412" s="7"/>
      <c r="K412" s="7"/>
    </row>
    <row r="413" spans="1:11" s="57" customFormat="1" ht="60">
      <c r="A413" s="53"/>
      <c r="B413" s="53"/>
      <c r="C413" s="53" t="s">
        <v>324</v>
      </c>
      <c r="D413" s="54" t="s">
        <v>325</v>
      </c>
      <c r="E413" s="55">
        <f aca="true" t="shared" si="25" ref="E413:F415">SUM(E414)</f>
        <v>150000</v>
      </c>
      <c r="F413" s="55">
        <f t="shared" si="25"/>
        <v>0</v>
      </c>
      <c r="G413" s="55">
        <f>F413*100/E413</f>
        <v>0</v>
      </c>
      <c r="H413" s="56"/>
      <c r="I413" s="56"/>
      <c r="J413" s="56"/>
      <c r="K413" s="56"/>
    </row>
    <row r="414" spans="1:11" s="8" customFormat="1" ht="12">
      <c r="A414" s="97"/>
      <c r="B414" s="97"/>
      <c r="C414" s="58"/>
      <c r="D414" s="5" t="s">
        <v>264</v>
      </c>
      <c r="E414" s="6">
        <f t="shared" si="25"/>
        <v>150000</v>
      </c>
      <c r="F414" s="6">
        <f t="shared" si="25"/>
        <v>0</v>
      </c>
      <c r="G414" s="6">
        <f>F414*100/E414</f>
        <v>0</v>
      </c>
      <c r="H414" s="7"/>
      <c r="I414" s="7"/>
      <c r="J414" s="7"/>
      <c r="K414" s="7"/>
    </row>
    <row r="415" spans="1:11" s="8" customFormat="1" ht="72">
      <c r="A415" s="179" t="s">
        <v>448</v>
      </c>
      <c r="B415" s="179"/>
      <c r="C415" s="179"/>
      <c r="D415" s="10" t="s">
        <v>374</v>
      </c>
      <c r="E415" s="11">
        <f t="shared" si="25"/>
        <v>150000</v>
      </c>
      <c r="F415" s="11">
        <f t="shared" si="25"/>
        <v>0</v>
      </c>
      <c r="G415" s="11">
        <f>F415*100/E415</f>
        <v>0</v>
      </c>
      <c r="H415" s="7"/>
      <c r="I415" s="7"/>
      <c r="J415" s="7"/>
      <c r="K415" s="7"/>
    </row>
    <row r="416" spans="1:11" s="15" customFormat="1" ht="22.5">
      <c r="A416" s="179"/>
      <c r="B416" s="179"/>
      <c r="C416" s="179"/>
      <c r="D416" s="12" t="s">
        <v>231</v>
      </c>
      <c r="E416" s="19">
        <v>150000</v>
      </c>
      <c r="F416" s="19">
        <v>0</v>
      </c>
      <c r="G416" s="19">
        <f>F416*100/E416</f>
        <v>0</v>
      </c>
      <c r="H416" s="14"/>
      <c r="I416" s="14"/>
      <c r="J416" s="14"/>
      <c r="K416" s="14"/>
    </row>
    <row r="417" spans="1:11" s="8" customFormat="1" ht="12">
      <c r="A417" s="16"/>
      <c r="B417" s="16"/>
      <c r="C417" s="16"/>
      <c r="D417" s="17"/>
      <c r="E417" s="18"/>
      <c r="F417" s="18"/>
      <c r="G417" s="18"/>
      <c r="H417" s="7"/>
      <c r="I417" s="7"/>
      <c r="J417" s="7"/>
      <c r="K417" s="7"/>
    </row>
    <row r="418" spans="1:11" s="8" customFormat="1" ht="12">
      <c r="A418" s="62" t="s">
        <v>507</v>
      </c>
      <c r="B418" s="62">
        <v>758</v>
      </c>
      <c r="C418" s="62"/>
      <c r="D418" s="63" t="s">
        <v>252</v>
      </c>
      <c r="E418" s="64">
        <f>SUM(E420)</f>
        <v>141899.34</v>
      </c>
      <c r="F418" s="64">
        <f>SUM(F420)</f>
        <v>0</v>
      </c>
      <c r="G418" s="64">
        <f>F418*100/E418</f>
        <v>0</v>
      </c>
      <c r="H418" s="7"/>
      <c r="I418" s="7"/>
      <c r="J418" s="7"/>
      <c r="K418" s="7"/>
    </row>
    <row r="419" spans="1:11" s="8" customFormat="1" ht="12">
      <c r="A419" s="103"/>
      <c r="B419" s="103"/>
      <c r="C419" s="103"/>
      <c r="D419" s="104"/>
      <c r="E419" s="105"/>
      <c r="F419" s="105"/>
      <c r="G419" s="105"/>
      <c r="H419" s="7"/>
      <c r="I419" s="7"/>
      <c r="J419" s="7"/>
      <c r="K419" s="7"/>
    </row>
    <row r="420" spans="1:11" s="96" customFormat="1" ht="12">
      <c r="A420" s="53"/>
      <c r="B420" s="53"/>
      <c r="C420" s="53">
        <v>75818</v>
      </c>
      <c r="D420" s="54" t="s">
        <v>274</v>
      </c>
      <c r="E420" s="55">
        <f aca="true" t="shared" si="26" ref="E420:F422">SUM(E421)</f>
        <v>141899.34</v>
      </c>
      <c r="F420" s="55">
        <f t="shared" si="26"/>
        <v>0</v>
      </c>
      <c r="G420" s="55">
        <f>F420*100/E420</f>
        <v>0</v>
      </c>
      <c r="H420" s="95"/>
      <c r="I420" s="95"/>
      <c r="J420" s="95"/>
      <c r="K420" s="95"/>
    </row>
    <row r="421" spans="1:11" s="8" customFormat="1" ht="12">
      <c r="A421" s="97"/>
      <c r="B421" s="58"/>
      <c r="C421" s="58"/>
      <c r="D421" s="5" t="s">
        <v>264</v>
      </c>
      <c r="E421" s="6">
        <f t="shared" si="26"/>
        <v>141899.34</v>
      </c>
      <c r="F421" s="6">
        <f t="shared" si="26"/>
        <v>0</v>
      </c>
      <c r="G421" s="6">
        <f>F421*100/E421</f>
        <v>0</v>
      </c>
      <c r="H421" s="7"/>
      <c r="I421" s="7"/>
      <c r="J421" s="7"/>
      <c r="K421" s="7"/>
    </row>
    <row r="422" spans="1:11" s="8" customFormat="1" ht="24">
      <c r="A422" s="179" t="s">
        <v>448</v>
      </c>
      <c r="B422" s="179"/>
      <c r="C422" s="179"/>
      <c r="D422" s="10" t="s">
        <v>339</v>
      </c>
      <c r="E422" s="11">
        <f t="shared" si="26"/>
        <v>141899.34</v>
      </c>
      <c r="F422" s="11">
        <f t="shared" si="26"/>
        <v>0</v>
      </c>
      <c r="G422" s="11">
        <f>F422*100/E422</f>
        <v>0</v>
      </c>
      <c r="H422" s="7"/>
      <c r="I422" s="7"/>
      <c r="J422" s="7"/>
      <c r="K422" s="7"/>
    </row>
    <row r="423" spans="1:11" s="8" customFormat="1" ht="36">
      <c r="A423" s="179"/>
      <c r="B423" s="179"/>
      <c r="C423" s="179"/>
      <c r="D423" s="10" t="s">
        <v>365</v>
      </c>
      <c r="E423" s="11">
        <f>SUM(E424)</f>
        <v>141899.34</v>
      </c>
      <c r="F423" s="11">
        <f>SUM(F424)</f>
        <v>0</v>
      </c>
      <c r="G423" s="11">
        <f>F423*100/E423</f>
        <v>0</v>
      </c>
      <c r="H423" s="7"/>
      <c r="I423" s="7"/>
      <c r="J423" s="7"/>
      <c r="K423" s="7"/>
    </row>
    <row r="424" spans="1:11" s="15" customFormat="1" ht="11.25">
      <c r="A424" s="179"/>
      <c r="B424" s="179"/>
      <c r="C424" s="179"/>
      <c r="D424" s="26" t="s">
        <v>58</v>
      </c>
      <c r="E424" s="13">
        <f>SUM(E425:E427)</f>
        <v>141899.34</v>
      </c>
      <c r="F424" s="13">
        <f>SUM(F425:F427)</f>
        <v>0</v>
      </c>
      <c r="G424" s="13"/>
      <c r="H424" s="14"/>
      <c r="I424" s="14"/>
      <c r="J424" s="14"/>
      <c r="K424" s="14"/>
    </row>
    <row r="425" spans="1:11" s="15" customFormat="1" ht="11.25">
      <c r="A425" s="179"/>
      <c r="B425" s="179"/>
      <c r="C425" s="179"/>
      <c r="D425" s="12" t="s">
        <v>349</v>
      </c>
      <c r="E425" s="13">
        <v>24492.58</v>
      </c>
      <c r="F425" s="13">
        <v>0</v>
      </c>
      <c r="G425" s="13">
        <f>F425*100/E425</f>
        <v>0</v>
      </c>
      <c r="H425" s="14"/>
      <c r="I425" s="14"/>
      <c r="J425" s="14"/>
      <c r="K425" s="14"/>
    </row>
    <row r="426" spans="1:11" s="15" customFormat="1" ht="78.75">
      <c r="A426" s="179"/>
      <c r="B426" s="179"/>
      <c r="C426" s="179"/>
      <c r="D426" s="12" t="s">
        <v>375</v>
      </c>
      <c r="E426" s="19">
        <v>1406.76</v>
      </c>
      <c r="F426" s="19">
        <v>0</v>
      </c>
      <c r="G426" s="19">
        <f>F426*100/E426</f>
        <v>0</v>
      </c>
      <c r="H426" s="14"/>
      <c r="I426" s="14"/>
      <c r="J426" s="14"/>
      <c r="K426" s="14"/>
    </row>
    <row r="427" spans="1:11" s="15" customFormat="1" ht="45">
      <c r="A427" s="179"/>
      <c r="B427" s="179"/>
      <c r="C427" s="179"/>
      <c r="D427" s="12" t="s">
        <v>350</v>
      </c>
      <c r="E427" s="13">
        <v>116000</v>
      </c>
      <c r="F427" s="13">
        <v>0</v>
      </c>
      <c r="G427" s="13">
        <f>F427*100/E427</f>
        <v>0</v>
      </c>
      <c r="H427" s="14"/>
      <c r="I427" s="14"/>
      <c r="J427" s="14"/>
      <c r="K427" s="14"/>
    </row>
    <row r="428" spans="1:11" s="8" customFormat="1" ht="12">
      <c r="A428" s="16"/>
      <c r="B428" s="16"/>
      <c r="C428" s="16"/>
      <c r="D428" s="17"/>
      <c r="E428" s="18"/>
      <c r="F428" s="18"/>
      <c r="G428" s="18"/>
      <c r="H428" s="7"/>
      <c r="I428" s="7"/>
      <c r="J428" s="7"/>
      <c r="K428" s="7"/>
    </row>
    <row r="429" spans="1:11" s="8" customFormat="1" ht="12">
      <c r="A429" s="62" t="s">
        <v>507</v>
      </c>
      <c r="B429" s="62">
        <v>801</v>
      </c>
      <c r="C429" s="62"/>
      <c r="D429" s="63" t="s">
        <v>253</v>
      </c>
      <c r="E429" s="64">
        <f>SUM(E431,E541,E651,E716,E728,E782,E844,E891,E942,E992,E956)</f>
        <v>14457748.659999998</v>
      </c>
      <c r="F429" s="64">
        <f>SUM(F431,F541,F651,F716,F728,F782,F844,F891,F942,F992,F956)</f>
        <v>14305594.09</v>
      </c>
      <c r="G429" s="64">
        <f>F429*100/E429</f>
        <v>98.9475915401617</v>
      </c>
      <c r="H429" s="7"/>
      <c r="I429" s="7"/>
      <c r="J429" s="7"/>
      <c r="K429" s="7"/>
    </row>
    <row r="430" spans="1:11" s="8" customFormat="1" ht="11.25" customHeight="1">
      <c r="A430" s="103"/>
      <c r="B430" s="16"/>
      <c r="C430" s="103"/>
      <c r="D430" s="104"/>
      <c r="E430" s="105"/>
      <c r="F430" s="105"/>
      <c r="G430" s="105"/>
      <c r="H430" s="7"/>
      <c r="I430" s="7"/>
      <c r="J430" s="7"/>
      <c r="K430" s="7"/>
    </row>
    <row r="431" spans="1:11" s="57" customFormat="1" ht="12">
      <c r="A431" s="53"/>
      <c r="B431" s="53"/>
      <c r="C431" s="53">
        <v>80101</v>
      </c>
      <c r="D431" s="54" t="s">
        <v>282</v>
      </c>
      <c r="E431" s="55">
        <f>SUM(E432,E459)</f>
        <v>8554430.99</v>
      </c>
      <c r="F431" s="55">
        <f>SUM(F432,F459)</f>
        <v>8502705.68</v>
      </c>
      <c r="G431" s="55">
        <f>F431*100/E431</f>
        <v>99.39533897625141</v>
      </c>
      <c r="H431" s="56"/>
      <c r="I431" s="56"/>
      <c r="J431" s="56"/>
      <c r="K431" s="56"/>
    </row>
    <row r="432" spans="1:11" s="8" customFormat="1" ht="12">
      <c r="A432" s="58"/>
      <c r="B432" s="58"/>
      <c r="C432" s="58"/>
      <c r="D432" s="5" t="s">
        <v>264</v>
      </c>
      <c r="E432" s="6">
        <f>SUM(E433,E435,E438)</f>
        <v>8013040</v>
      </c>
      <c r="F432" s="6">
        <f>SUM(F433,F435,F438)</f>
        <v>7968278.25</v>
      </c>
      <c r="G432" s="6">
        <f>F432*100/E432</f>
        <v>99.44138866148178</v>
      </c>
      <c r="H432" s="7"/>
      <c r="I432" s="7"/>
      <c r="J432" s="7"/>
      <c r="K432" s="7"/>
    </row>
    <row r="433" spans="1:11" s="8" customFormat="1" ht="24">
      <c r="A433" s="180" t="s">
        <v>448</v>
      </c>
      <c r="B433" s="181"/>
      <c r="C433" s="182"/>
      <c r="D433" s="10" t="s">
        <v>364</v>
      </c>
      <c r="E433" s="11">
        <f>SUM(E434:E434)</f>
        <v>1689000</v>
      </c>
      <c r="F433" s="11">
        <f>SUM(F434:F434)</f>
        <v>1688028.5</v>
      </c>
      <c r="G433" s="11">
        <f>F433*100/E433</f>
        <v>99.94248075784488</v>
      </c>
      <c r="H433" s="7"/>
      <c r="I433" s="7"/>
      <c r="J433" s="7"/>
      <c r="K433" s="7"/>
    </row>
    <row r="434" spans="1:11" s="15" customFormat="1" ht="33.75">
      <c r="A434" s="183"/>
      <c r="B434" s="184"/>
      <c r="C434" s="185"/>
      <c r="D434" s="26" t="s">
        <v>509</v>
      </c>
      <c r="E434" s="13">
        <f>SUM(E531)</f>
        <v>1689000</v>
      </c>
      <c r="F434" s="13">
        <f>SUM(F531)</f>
        <v>1688028.5</v>
      </c>
      <c r="G434" s="13">
        <f>F434*100/E434</f>
        <v>99.94248075784488</v>
      </c>
      <c r="H434" s="14"/>
      <c r="I434" s="14"/>
      <c r="J434" s="14"/>
      <c r="K434" s="14"/>
    </row>
    <row r="435" spans="1:11" s="8" customFormat="1" ht="24">
      <c r="A435" s="183"/>
      <c r="B435" s="184"/>
      <c r="C435" s="185"/>
      <c r="D435" s="10" t="s">
        <v>373</v>
      </c>
      <c r="E435" s="11">
        <f>SUM(E436:E437)</f>
        <v>150207</v>
      </c>
      <c r="F435" s="11">
        <f>SUM(F436:F437)</f>
        <v>150172.22999999998</v>
      </c>
      <c r="G435" s="11">
        <f aca="true" t="shared" si="27" ref="G435:G507">F435*100/E435</f>
        <v>99.97685194431683</v>
      </c>
      <c r="H435" s="7"/>
      <c r="I435" s="7"/>
      <c r="J435" s="7"/>
      <c r="K435" s="7"/>
    </row>
    <row r="436" spans="1:11" s="15" customFormat="1" ht="22.5">
      <c r="A436" s="183"/>
      <c r="B436" s="184"/>
      <c r="C436" s="185"/>
      <c r="D436" s="26" t="s">
        <v>488</v>
      </c>
      <c r="E436" s="13">
        <f>SUM(E471,E502)</f>
        <v>145207</v>
      </c>
      <c r="F436" s="13">
        <f>SUM(F471,F502)</f>
        <v>145172.22999999998</v>
      </c>
      <c r="G436" s="13">
        <f t="shared" si="27"/>
        <v>99.97605487338764</v>
      </c>
      <c r="H436" s="14"/>
      <c r="I436" s="14"/>
      <c r="J436" s="14"/>
      <c r="K436" s="14"/>
    </row>
    <row r="437" spans="1:11" s="15" customFormat="1" ht="33.75">
      <c r="A437" s="183"/>
      <c r="B437" s="184"/>
      <c r="C437" s="185"/>
      <c r="D437" s="26" t="s">
        <v>164</v>
      </c>
      <c r="E437" s="13">
        <f>SUM(E472)</f>
        <v>5000</v>
      </c>
      <c r="F437" s="13">
        <f>SUM(F472)</f>
        <v>5000</v>
      </c>
      <c r="G437" s="13">
        <f t="shared" si="27"/>
        <v>100</v>
      </c>
      <c r="H437" s="14"/>
      <c r="I437" s="14"/>
      <c r="J437" s="14"/>
      <c r="K437" s="14"/>
    </row>
    <row r="438" spans="1:11" s="8" customFormat="1" ht="24">
      <c r="A438" s="183"/>
      <c r="B438" s="184"/>
      <c r="C438" s="185"/>
      <c r="D438" s="10" t="s">
        <v>501</v>
      </c>
      <c r="E438" s="11">
        <f>SUM(E439,E445)</f>
        <v>6173833</v>
      </c>
      <c r="F438" s="11">
        <f>SUM(F439,F445)</f>
        <v>6130077.52</v>
      </c>
      <c r="G438" s="11">
        <f t="shared" si="27"/>
        <v>99.29127529040711</v>
      </c>
      <c r="H438" s="7"/>
      <c r="I438" s="7"/>
      <c r="J438" s="7"/>
      <c r="K438" s="7"/>
    </row>
    <row r="439" spans="1:11" s="8" customFormat="1" ht="24">
      <c r="A439" s="183"/>
      <c r="B439" s="184"/>
      <c r="C439" s="185"/>
      <c r="D439" s="10" t="s">
        <v>548</v>
      </c>
      <c r="E439" s="11">
        <f>SUM(E440:E444)</f>
        <v>5385917</v>
      </c>
      <c r="F439" s="11">
        <f>SUM(F440:F444)</f>
        <v>5346444.97</v>
      </c>
      <c r="G439" s="11">
        <f t="shared" si="27"/>
        <v>99.26712517107114</v>
      </c>
      <c r="H439" s="7"/>
      <c r="I439" s="7"/>
      <c r="J439" s="7"/>
      <c r="K439" s="7"/>
    </row>
    <row r="440" spans="1:11" s="15" customFormat="1" ht="22.5">
      <c r="A440" s="183"/>
      <c r="B440" s="184"/>
      <c r="C440" s="185"/>
      <c r="D440" s="26" t="s">
        <v>461</v>
      </c>
      <c r="E440" s="13">
        <f>SUM(E475,E505,E534)</f>
        <v>4248319</v>
      </c>
      <c r="F440" s="13">
        <f>SUM(F475,F505,F534)</f>
        <v>4209399.67</v>
      </c>
      <c r="G440" s="13">
        <f t="shared" si="27"/>
        <v>99.08388870986383</v>
      </c>
      <c r="H440" s="14"/>
      <c r="I440" s="14"/>
      <c r="J440" s="14"/>
      <c r="K440" s="14"/>
    </row>
    <row r="441" spans="1:11" s="15" customFormat="1" ht="22.5">
      <c r="A441" s="183"/>
      <c r="B441" s="184"/>
      <c r="C441" s="185"/>
      <c r="D441" s="26" t="s">
        <v>482</v>
      </c>
      <c r="E441" s="13">
        <f aca="true" t="shared" si="28" ref="E441:F444">SUM(E476,E506)</f>
        <v>265618</v>
      </c>
      <c r="F441" s="13">
        <f t="shared" si="28"/>
        <v>265617.51</v>
      </c>
      <c r="G441" s="13">
        <f t="shared" si="27"/>
        <v>99.9998155245503</v>
      </c>
      <c r="H441" s="14"/>
      <c r="I441" s="14"/>
      <c r="J441" s="14"/>
      <c r="K441" s="14"/>
    </row>
    <row r="442" spans="1:11" s="15" customFormat="1" ht="22.5">
      <c r="A442" s="183"/>
      <c r="B442" s="184"/>
      <c r="C442" s="185"/>
      <c r="D442" s="26" t="s">
        <v>477</v>
      </c>
      <c r="E442" s="13">
        <f t="shared" si="28"/>
        <v>776097.5</v>
      </c>
      <c r="F442" s="13">
        <f t="shared" si="28"/>
        <v>775733.81</v>
      </c>
      <c r="G442" s="13">
        <f t="shared" si="27"/>
        <v>99.95313861982547</v>
      </c>
      <c r="H442" s="14"/>
      <c r="I442" s="14"/>
      <c r="J442" s="14"/>
      <c r="K442" s="14"/>
    </row>
    <row r="443" spans="1:11" s="15" customFormat="1" ht="11.25">
      <c r="A443" s="183"/>
      <c r="B443" s="184"/>
      <c r="C443" s="185"/>
      <c r="D443" s="26" t="s">
        <v>478</v>
      </c>
      <c r="E443" s="13">
        <f t="shared" si="28"/>
        <v>84482.5</v>
      </c>
      <c r="F443" s="13">
        <f t="shared" si="28"/>
        <v>84464.92</v>
      </c>
      <c r="G443" s="13">
        <f t="shared" si="27"/>
        <v>99.97919095670701</v>
      </c>
      <c r="H443" s="14"/>
      <c r="I443" s="14"/>
      <c r="J443" s="14"/>
      <c r="K443" s="14"/>
    </row>
    <row r="444" spans="1:11" s="15" customFormat="1" ht="11.25">
      <c r="A444" s="183"/>
      <c r="B444" s="184"/>
      <c r="C444" s="185"/>
      <c r="D444" s="26" t="s">
        <v>473</v>
      </c>
      <c r="E444" s="13">
        <f t="shared" si="28"/>
        <v>11400</v>
      </c>
      <c r="F444" s="13">
        <f t="shared" si="28"/>
        <v>11229.06</v>
      </c>
      <c r="G444" s="13">
        <f t="shared" si="27"/>
        <v>98.50052631578947</v>
      </c>
      <c r="H444" s="14"/>
      <c r="I444" s="14"/>
      <c r="J444" s="14"/>
      <c r="K444" s="14"/>
    </row>
    <row r="445" spans="1:11" s="8" customFormat="1" ht="36">
      <c r="A445" s="183"/>
      <c r="B445" s="184"/>
      <c r="C445" s="185"/>
      <c r="D445" s="10" t="s">
        <v>503</v>
      </c>
      <c r="E445" s="11">
        <f>SUM(E446:E457)</f>
        <v>787916</v>
      </c>
      <c r="F445" s="11">
        <f>SUM(F446:F457)</f>
        <v>783632.55</v>
      </c>
      <c r="G445" s="11">
        <f t="shared" si="27"/>
        <v>99.45635702282985</v>
      </c>
      <c r="H445" s="7"/>
      <c r="I445" s="7"/>
      <c r="J445" s="7"/>
      <c r="K445" s="7"/>
    </row>
    <row r="446" spans="1:11" s="15" customFormat="1" ht="22.5">
      <c r="A446" s="183"/>
      <c r="B446" s="184"/>
      <c r="C446" s="185"/>
      <c r="D446" s="26" t="s">
        <v>462</v>
      </c>
      <c r="E446" s="13">
        <f aca="true" t="shared" si="29" ref="E446:F453">SUM(E481,E511)</f>
        <v>168900</v>
      </c>
      <c r="F446" s="13">
        <f t="shared" si="29"/>
        <v>168516.31</v>
      </c>
      <c r="G446" s="13">
        <f t="shared" si="27"/>
        <v>99.77283007696862</v>
      </c>
      <c r="H446" s="14"/>
      <c r="I446" s="14"/>
      <c r="J446" s="14"/>
      <c r="K446" s="14"/>
    </row>
    <row r="447" spans="1:11" s="15" customFormat="1" ht="22.5">
      <c r="A447" s="183"/>
      <c r="B447" s="184"/>
      <c r="C447" s="185"/>
      <c r="D447" s="26" t="s">
        <v>484</v>
      </c>
      <c r="E447" s="13">
        <f t="shared" si="29"/>
        <v>18640</v>
      </c>
      <c r="F447" s="13">
        <f t="shared" si="29"/>
        <v>18336.4</v>
      </c>
      <c r="G447" s="13">
        <f t="shared" si="27"/>
        <v>98.37124463519315</v>
      </c>
      <c r="H447" s="14"/>
      <c r="I447" s="14"/>
      <c r="J447" s="14"/>
      <c r="K447" s="14"/>
    </row>
    <row r="448" spans="1:11" s="15" customFormat="1" ht="11.25">
      <c r="A448" s="183"/>
      <c r="B448" s="184"/>
      <c r="C448" s="185"/>
      <c r="D448" s="26" t="s">
        <v>474</v>
      </c>
      <c r="E448" s="13">
        <f t="shared" si="29"/>
        <v>69000</v>
      </c>
      <c r="F448" s="13">
        <f t="shared" si="29"/>
        <v>68851.18000000001</v>
      </c>
      <c r="G448" s="13">
        <f t="shared" si="27"/>
        <v>99.78431884057973</v>
      </c>
      <c r="H448" s="14"/>
      <c r="I448" s="14"/>
      <c r="J448" s="14"/>
      <c r="K448" s="14"/>
    </row>
    <row r="449" spans="1:11" s="15" customFormat="1" ht="11.25">
      <c r="A449" s="183"/>
      <c r="B449" s="184"/>
      <c r="C449" s="185"/>
      <c r="D449" s="26" t="s">
        <v>463</v>
      </c>
      <c r="E449" s="13">
        <f t="shared" si="29"/>
        <v>24709</v>
      </c>
      <c r="F449" s="13">
        <f t="shared" si="29"/>
        <v>23681.53</v>
      </c>
      <c r="G449" s="13">
        <f t="shared" si="27"/>
        <v>95.84171759277996</v>
      </c>
      <c r="H449" s="14"/>
      <c r="I449" s="14"/>
      <c r="J449" s="14"/>
      <c r="K449" s="14"/>
    </row>
    <row r="450" spans="1:11" s="15" customFormat="1" ht="11.25">
      <c r="A450" s="183"/>
      <c r="B450" s="184"/>
      <c r="C450" s="185"/>
      <c r="D450" s="26" t="s">
        <v>492</v>
      </c>
      <c r="E450" s="13">
        <f t="shared" si="29"/>
        <v>4100</v>
      </c>
      <c r="F450" s="13">
        <f t="shared" si="29"/>
        <v>2914</v>
      </c>
      <c r="G450" s="13">
        <f t="shared" si="27"/>
        <v>71.07317073170732</v>
      </c>
      <c r="H450" s="14"/>
      <c r="I450" s="14"/>
      <c r="J450" s="14"/>
      <c r="K450" s="14"/>
    </row>
    <row r="451" spans="1:11" s="15" customFormat="1" ht="11.25">
      <c r="A451" s="183"/>
      <c r="B451" s="184"/>
      <c r="C451" s="185"/>
      <c r="D451" s="26" t="s">
        <v>464</v>
      </c>
      <c r="E451" s="13">
        <f t="shared" si="29"/>
        <v>298970</v>
      </c>
      <c r="F451" s="13">
        <f t="shared" si="29"/>
        <v>298866.02</v>
      </c>
      <c r="G451" s="13">
        <f t="shared" si="27"/>
        <v>99.96522059069471</v>
      </c>
      <c r="H451" s="14"/>
      <c r="I451" s="14"/>
      <c r="J451" s="14"/>
      <c r="K451" s="14"/>
    </row>
    <row r="452" spans="1:11" s="15" customFormat="1" ht="22.5">
      <c r="A452" s="183"/>
      <c r="B452" s="184"/>
      <c r="C452" s="185"/>
      <c r="D452" s="26" t="s">
        <v>465</v>
      </c>
      <c r="E452" s="13">
        <f t="shared" si="29"/>
        <v>10500</v>
      </c>
      <c r="F452" s="13">
        <f t="shared" si="29"/>
        <v>10470.95</v>
      </c>
      <c r="G452" s="13">
        <f t="shared" si="27"/>
        <v>99.72333333333334</v>
      </c>
      <c r="H452" s="14"/>
      <c r="I452" s="14"/>
      <c r="J452" s="14"/>
      <c r="K452" s="14"/>
    </row>
    <row r="453" spans="1:11" s="15" customFormat="1" ht="11.25">
      <c r="A453" s="183"/>
      <c r="B453" s="184"/>
      <c r="C453" s="185"/>
      <c r="D453" s="26" t="s">
        <v>485</v>
      </c>
      <c r="E453" s="13">
        <f t="shared" si="29"/>
        <v>5500</v>
      </c>
      <c r="F453" s="13">
        <f t="shared" si="29"/>
        <v>4629.0599999999995</v>
      </c>
      <c r="G453" s="13">
        <f t="shared" si="27"/>
        <v>84.16472727272726</v>
      </c>
      <c r="H453" s="14"/>
      <c r="I453" s="14"/>
      <c r="J453" s="14"/>
      <c r="K453" s="14"/>
    </row>
    <row r="454" spans="1:11" s="15" customFormat="1" ht="11.25">
      <c r="A454" s="183"/>
      <c r="B454" s="184"/>
      <c r="C454" s="185"/>
      <c r="D454" s="26" t="s">
        <v>549</v>
      </c>
      <c r="E454" s="13">
        <f>SUM(E489,)</f>
        <v>240</v>
      </c>
      <c r="F454" s="13">
        <f>SUM(F489,)</f>
        <v>235.66</v>
      </c>
      <c r="G454" s="13">
        <f t="shared" si="27"/>
        <v>98.19166666666666</v>
      </c>
      <c r="H454" s="14"/>
      <c r="I454" s="14"/>
      <c r="J454" s="14"/>
      <c r="K454" s="14"/>
    </row>
    <row r="455" spans="1:11" s="15" customFormat="1" ht="11.25">
      <c r="A455" s="183"/>
      <c r="B455" s="184"/>
      <c r="C455" s="185"/>
      <c r="D455" s="26" t="s">
        <v>466</v>
      </c>
      <c r="E455" s="13">
        <f aca="true" t="shared" si="30" ref="E455:F457">SUM(E490,E519)</f>
        <v>11782</v>
      </c>
      <c r="F455" s="13">
        <f t="shared" si="30"/>
        <v>11773.439999999999</v>
      </c>
      <c r="G455" s="13">
        <f t="shared" si="27"/>
        <v>99.92734680020368</v>
      </c>
      <c r="H455" s="14"/>
      <c r="I455" s="14"/>
      <c r="J455" s="14"/>
      <c r="K455" s="14"/>
    </row>
    <row r="456" spans="1:11" s="15" customFormat="1" ht="22.5">
      <c r="A456" s="183"/>
      <c r="B456" s="184"/>
      <c r="C456" s="185"/>
      <c r="D456" s="26" t="s">
        <v>486</v>
      </c>
      <c r="E456" s="13">
        <f t="shared" si="30"/>
        <v>169375</v>
      </c>
      <c r="F456" s="13">
        <f t="shared" si="30"/>
        <v>169375</v>
      </c>
      <c r="G456" s="13">
        <f t="shared" si="27"/>
        <v>100</v>
      </c>
      <c r="H456" s="14"/>
      <c r="I456" s="14"/>
      <c r="J456" s="14"/>
      <c r="K456" s="14"/>
    </row>
    <row r="457" spans="1:11" s="15" customFormat="1" ht="33.75">
      <c r="A457" s="183"/>
      <c r="B457" s="184"/>
      <c r="C457" s="185"/>
      <c r="D457" s="26" t="s">
        <v>497</v>
      </c>
      <c r="E457" s="13">
        <f t="shared" si="30"/>
        <v>6200</v>
      </c>
      <c r="F457" s="13">
        <f t="shared" si="30"/>
        <v>5983</v>
      </c>
      <c r="G457" s="13">
        <f t="shared" si="27"/>
        <v>96.5</v>
      </c>
      <c r="H457" s="14"/>
      <c r="I457" s="14"/>
      <c r="J457" s="14"/>
      <c r="K457" s="14"/>
    </row>
    <row r="458" spans="1:11" s="8" customFormat="1" ht="12">
      <c r="A458" s="113"/>
      <c r="B458" s="113"/>
      <c r="C458" s="113"/>
      <c r="D458" s="10"/>
      <c r="E458" s="11"/>
      <c r="F458" s="11"/>
      <c r="G458" s="11"/>
      <c r="H458" s="7"/>
      <c r="I458" s="7"/>
      <c r="J458" s="7"/>
      <c r="K458" s="7"/>
    </row>
    <row r="459" spans="1:11" s="8" customFormat="1" ht="12">
      <c r="A459" s="99"/>
      <c r="B459" s="99"/>
      <c r="C459" s="99"/>
      <c r="D459" s="101" t="s">
        <v>278</v>
      </c>
      <c r="E459" s="102">
        <f>SUM(E460)</f>
        <v>541390.99</v>
      </c>
      <c r="F459" s="102">
        <f>SUM(F460)</f>
        <v>534427.4299999999</v>
      </c>
      <c r="G459" s="102">
        <f t="shared" si="27"/>
        <v>98.71376507392559</v>
      </c>
      <c r="H459" s="7"/>
      <c r="I459" s="7"/>
      <c r="J459" s="7"/>
      <c r="K459" s="7"/>
    </row>
    <row r="460" spans="1:11" s="8" customFormat="1" ht="24">
      <c r="A460" s="180" t="s">
        <v>448</v>
      </c>
      <c r="B460" s="181"/>
      <c r="C460" s="182"/>
      <c r="D460" s="10" t="s">
        <v>370</v>
      </c>
      <c r="E460" s="11">
        <f>SUM(E461)</f>
        <v>541390.99</v>
      </c>
      <c r="F460" s="11">
        <f>SUM(F461)</f>
        <v>534427.4299999999</v>
      </c>
      <c r="G460" s="11">
        <f t="shared" si="27"/>
        <v>98.71376507392559</v>
      </c>
      <c r="H460" s="7"/>
      <c r="I460" s="7"/>
      <c r="J460" s="7"/>
      <c r="K460" s="7"/>
    </row>
    <row r="461" spans="1:11" s="15" customFormat="1" ht="22.5">
      <c r="A461" s="183"/>
      <c r="B461" s="184"/>
      <c r="C461" s="185"/>
      <c r="D461" s="26" t="s">
        <v>471</v>
      </c>
      <c r="E461" s="13">
        <f>SUM(E462:E464)</f>
        <v>541390.99</v>
      </c>
      <c r="F461" s="13">
        <f>SUM(F462:F464)</f>
        <v>534427.4299999999</v>
      </c>
      <c r="G461" s="13">
        <f t="shared" si="27"/>
        <v>98.71376507392559</v>
      </c>
      <c r="H461" s="14"/>
      <c r="I461" s="14"/>
      <c r="J461" s="14"/>
      <c r="K461" s="14"/>
    </row>
    <row r="462" spans="1:11" s="15" customFormat="1" ht="56.25">
      <c r="A462" s="183"/>
      <c r="B462" s="184"/>
      <c r="C462" s="185"/>
      <c r="D462" s="26" t="s">
        <v>106</v>
      </c>
      <c r="E462" s="13">
        <f>SUM(E539)</f>
        <v>442999.99</v>
      </c>
      <c r="F462" s="13">
        <f>SUM(F539)</f>
        <v>439999.99</v>
      </c>
      <c r="G462" s="13">
        <f t="shared" si="27"/>
        <v>99.32279908177877</v>
      </c>
      <c r="H462" s="14"/>
      <c r="I462" s="14"/>
      <c r="J462" s="14"/>
      <c r="K462" s="14"/>
    </row>
    <row r="463" spans="1:11" s="15" customFormat="1" ht="45">
      <c r="A463" s="183"/>
      <c r="B463" s="184"/>
      <c r="C463" s="185"/>
      <c r="D463" s="137" t="s">
        <v>118</v>
      </c>
      <c r="E463" s="13">
        <f>SUM(E497)</f>
        <v>40891</v>
      </c>
      <c r="F463" s="13">
        <f>SUM(F497)</f>
        <v>40891</v>
      </c>
      <c r="G463" s="13">
        <f t="shared" si="27"/>
        <v>100</v>
      </c>
      <c r="H463" s="14"/>
      <c r="I463" s="14"/>
      <c r="J463" s="14"/>
      <c r="K463" s="14"/>
    </row>
    <row r="464" spans="1:11" s="15" customFormat="1" ht="22.5">
      <c r="A464" s="186"/>
      <c r="B464" s="187"/>
      <c r="C464" s="188"/>
      <c r="D464" s="138" t="s">
        <v>117</v>
      </c>
      <c r="E464" s="13">
        <f>SUM(E526)</f>
        <v>57500</v>
      </c>
      <c r="F464" s="13">
        <f>SUM(F526)</f>
        <v>53536.44</v>
      </c>
      <c r="G464" s="13">
        <f t="shared" si="27"/>
        <v>93.10685217391304</v>
      </c>
      <c r="H464" s="14"/>
      <c r="I464" s="14"/>
      <c r="J464" s="14"/>
      <c r="K464" s="14"/>
    </row>
    <row r="465" spans="1:11" s="8" customFormat="1" ht="12">
      <c r="A465" s="113"/>
      <c r="B465" s="113"/>
      <c r="C465" s="113"/>
      <c r="D465" s="10"/>
      <c r="E465" s="11"/>
      <c r="F465" s="11"/>
      <c r="G465" s="11"/>
      <c r="H465" s="7"/>
      <c r="I465" s="7"/>
      <c r="J465" s="7"/>
      <c r="K465" s="7"/>
    </row>
    <row r="466" spans="1:11" s="8" customFormat="1" ht="24">
      <c r="A466" s="113"/>
      <c r="B466" s="113"/>
      <c r="C466" s="113"/>
      <c r="D466" s="129" t="s">
        <v>385</v>
      </c>
      <c r="E466" s="11"/>
      <c r="F466" s="11"/>
      <c r="G466" s="11"/>
      <c r="H466" s="7"/>
      <c r="I466" s="7"/>
      <c r="J466" s="7"/>
      <c r="K466" s="7"/>
    </row>
    <row r="467" spans="1:11" s="8" customFormat="1" ht="12">
      <c r="A467" s="113"/>
      <c r="B467" s="113"/>
      <c r="C467" s="113"/>
      <c r="D467" s="10"/>
      <c r="E467" s="11"/>
      <c r="F467" s="11"/>
      <c r="G467" s="11"/>
      <c r="H467" s="7"/>
      <c r="I467" s="7"/>
      <c r="J467" s="7"/>
      <c r="K467" s="7"/>
    </row>
    <row r="468" spans="1:11" s="8" customFormat="1" ht="12">
      <c r="A468" s="119"/>
      <c r="B468" s="119"/>
      <c r="C468" s="119"/>
      <c r="D468" s="120" t="s">
        <v>545</v>
      </c>
      <c r="E468" s="121">
        <f>SUM(E469,E494)</f>
        <v>3398500</v>
      </c>
      <c r="F468" s="121">
        <f>SUM(F469,F494)</f>
        <v>3396723.95</v>
      </c>
      <c r="G468" s="127">
        <f t="shared" si="27"/>
        <v>99.94774017949095</v>
      </c>
      <c r="H468" s="7"/>
      <c r="I468" s="7"/>
      <c r="J468" s="7"/>
      <c r="K468" s="7"/>
    </row>
    <row r="469" spans="1:11" s="8" customFormat="1" ht="12">
      <c r="A469" s="58"/>
      <c r="B469" s="58"/>
      <c r="C469" s="58"/>
      <c r="D469" s="5" t="s">
        <v>264</v>
      </c>
      <c r="E469" s="6">
        <f>SUM(E470,E473)</f>
        <v>3357609</v>
      </c>
      <c r="F469" s="6">
        <f>SUM(F470,F473)</f>
        <v>3355832.95</v>
      </c>
      <c r="G469" s="6">
        <f t="shared" si="27"/>
        <v>99.9471037276824</v>
      </c>
      <c r="H469" s="7"/>
      <c r="I469" s="7"/>
      <c r="J469" s="7"/>
      <c r="K469" s="7"/>
    </row>
    <row r="470" spans="1:11" s="8" customFormat="1" ht="24">
      <c r="A470" s="180" t="s">
        <v>448</v>
      </c>
      <c r="B470" s="181"/>
      <c r="C470" s="182"/>
      <c r="D470" s="10" t="s">
        <v>369</v>
      </c>
      <c r="E470" s="11">
        <f>SUM(E471:E472)</f>
        <v>31400</v>
      </c>
      <c r="F470" s="11">
        <f>SUM(F471:F472)</f>
        <v>31400</v>
      </c>
      <c r="G470" s="11">
        <f t="shared" si="27"/>
        <v>100</v>
      </c>
      <c r="H470" s="7"/>
      <c r="I470" s="7"/>
      <c r="J470" s="7"/>
      <c r="K470" s="7"/>
    </row>
    <row r="471" spans="1:11" s="15" customFormat="1" ht="22.5">
      <c r="A471" s="183"/>
      <c r="B471" s="184"/>
      <c r="C471" s="185"/>
      <c r="D471" s="26" t="s">
        <v>488</v>
      </c>
      <c r="E471" s="13">
        <v>26400</v>
      </c>
      <c r="F471" s="13">
        <v>26400</v>
      </c>
      <c r="G471" s="13">
        <f t="shared" si="27"/>
        <v>100</v>
      </c>
      <c r="H471" s="14"/>
      <c r="I471" s="14"/>
      <c r="J471" s="14"/>
      <c r="K471" s="14"/>
    </row>
    <row r="472" spans="1:11" s="15" customFormat="1" ht="33.75">
      <c r="A472" s="183"/>
      <c r="B472" s="184"/>
      <c r="C472" s="185"/>
      <c r="D472" s="26" t="s">
        <v>164</v>
      </c>
      <c r="E472" s="13">
        <v>5000</v>
      </c>
      <c r="F472" s="13">
        <v>5000</v>
      </c>
      <c r="G472" s="13">
        <f t="shared" si="27"/>
        <v>100</v>
      </c>
      <c r="H472" s="14"/>
      <c r="I472" s="14"/>
      <c r="J472" s="14"/>
      <c r="K472" s="14"/>
    </row>
    <row r="473" spans="1:11" s="8" customFormat="1" ht="24">
      <c r="A473" s="183"/>
      <c r="B473" s="184"/>
      <c r="C473" s="185"/>
      <c r="D473" s="10" t="s">
        <v>340</v>
      </c>
      <c r="E473" s="11">
        <f>SUM(E474,E480)</f>
        <v>3326209</v>
      </c>
      <c r="F473" s="11">
        <f>SUM(F474,F480)</f>
        <v>3324432.95</v>
      </c>
      <c r="G473" s="11">
        <f t="shared" si="27"/>
        <v>99.9466043775361</v>
      </c>
      <c r="H473" s="7"/>
      <c r="I473" s="7"/>
      <c r="J473" s="7"/>
      <c r="K473" s="7"/>
    </row>
    <row r="474" spans="1:11" s="8" customFormat="1" ht="24">
      <c r="A474" s="183"/>
      <c r="B474" s="184"/>
      <c r="C474" s="185"/>
      <c r="D474" s="10" t="s">
        <v>547</v>
      </c>
      <c r="E474" s="11">
        <f>SUM(E475:E479)</f>
        <v>2825400</v>
      </c>
      <c r="F474" s="11">
        <f>SUM(F475:F479)</f>
        <v>2824551.64</v>
      </c>
      <c r="G474" s="11">
        <f t="shared" si="27"/>
        <v>99.96997380901819</v>
      </c>
      <c r="H474" s="7"/>
      <c r="I474" s="7"/>
      <c r="J474" s="7"/>
      <c r="K474" s="7"/>
    </row>
    <row r="475" spans="1:11" s="15" customFormat="1" ht="22.5">
      <c r="A475" s="183"/>
      <c r="B475" s="184"/>
      <c r="C475" s="185"/>
      <c r="D475" s="26" t="s">
        <v>461</v>
      </c>
      <c r="E475" s="13">
        <v>2227700</v>
      </c>
      <c r="F475" s="13">
        <v>2227047.54</v>
      </c>
      <c r="G475" s="13">
        <f t="shared" si="27"/>
        <v>99.97071149616195</v>
      </c>
      <c r="H475" s="14"/>
      <c r="I475" s="14"/>
      <c r="J475" s="14"/>
      <c r="K475" s="14"/>
    </row>
    <row r="476" spans="1:11" s="15" customFormat="1" ht="22.5">
      <c r="A476" s="183"/>
      <c r="B476" s="184"/>
      <c r="C476" s="185"/>
      <c r="D476" s="26" t="s">
        <v>482</v>
      </c>
      <c r="E476" s="13">
        <v>140094</v>
      </c>
      <c r="F476" s="13">
        <v>140093.83</v>
      </c>
      <c r="G476" s="13">
        <f t="shared" si="27"/>
        <v>99.99987865290447</v>
      </c>
      <c r="H476" s="14"/>
      <c r="I476" s="14"/>
      <c r="J476" s="14"/>
      <c r="K476" s="14"/>
    </row>
    <row r="477" spans="1:11" s="15" customFormat="1" ht="22.5">
      <c r="A477" s="183"/>
      <c r="B477" s="184"/>
      <c r="C477" s="185"/>
      <c r="D477" s="26" t="s">
        <v>477</v>
      </c>
      <c r="E477" s="13">
        <v>407013.5</v>
      </c>
      <c r="F477" s="13">
        <v>406873.36</v>
      </c>
      <c r="G477" s="13">
        <f t="shared" si="27"/>
        <v>99.9655687096374</v>
      </c>
      <c r="H477" s="14"/>
      <c r="I477" s="14"/>
      <c r="J477" s="14"/>
      <c r="K477" s="14"/>
    </row>
    <row r="478" spans="1:11" s="15" customFormat="1" ht="11.25">
      <c r="A478" s="183"/>
      <c r="B478" s="184"/>
      <c r="C478" s="185"/>
      <c r="D478" s="26" t="s">
        <v>478</v>
      </c>
      <c r="E478" s="13">
        <v>42192.5</v>
      </c>
      <c r="F478" s="13">
        <v>42189.85</v>
      </c>
      <c r="G478" s="13">
        <f t="shared" si="27"/>
        <v>99.99371926290218</v>
      </c>
      <c r="H478" s="14"/>
      <c r="I478" s="14"/>
      <c r="J478" s="14"/>
      <c r="K478" s="14"/>
    </row>
    <row r="479" spans="1:11" s="15" customFormat="1" ht="11.25">
      <c r="A479" s="183"/>
      <c r="B479" s="184"/>
      <c r="C479" s="185"/>
      <c r="D479" s="26" t="s">
        <v>473</v>
      </c>
      <c r="E479" s="13">
        <v>8400</v>
      </c>
      <c r="F479" s="13">
        <v>8347.06</v>
      </c>
      <c r="G479" s="13">
        <f t="shared" si="27"/>
        <v>99.3697619047619</v>
      </c>
      <c r="H479" s="14"/>
      <c r="I479" s="14"/>
      <c r="J479" s="14"/>
      <c r="K479" s="14"/>
    </row>
    <row r="480" spans="1:11" s="8" customFormat="1" ht="36">
      <c r="A480" s="183"/>
      <c r="B480" s="184"/>
      <c r="C480" s="185"/>
      <c r="D480" s="10" t="s">
        <v>397</v>
      </c>
      <c r="E480" s="11">
        <f>SUM(E481:E492)</f>
        <v>500809</v>
      </c>
      <c r="F480" s="11">
        <f>SUM(F481:F492)</f>
        <v>499881.30999999994</v>
      </c>
      <c r="G480" s="11">
        <f t="shared" si="27"/>
        <v>99.81476171554424</v>
      </c>
      <c r="H480" s="7"/>
      <c r="I480" s="7"/>
      <c r="J480" s="7"/>
      <c r="K480" s="7"/>
    </row>
    <row r="481" spans="1:11" s="15" customFormat="1" ht="22.5">
      <c r="A481" s="183"/>
      <c r="B481" s="184"/>
      <c r="C481" s="185"/>
      <c r="D481" s="26" t="s">
        <v>462</v>
      </c>
      <c r="E481" s="13">
        <v>65500</v>
      </c>
      <c r="F481" s="13">
        <v>65130.27</v>
      </c>
      <c r="G481" s="13">
        <f t="shared" si="27"/>
        <v>99.43552671755725</v>
      </c>
      <c r="H481" s="14"/>
      <c r="I481" s="14"/>
      <c r="J481" s="14"/>
      <c r="K481" s="14"/>
    </row>
    <row r="482" spans="1:11" s="15" customFormat="1" ht="22.5">
      <c r="A482" s="183"/>
      <c r="B482" s="184"/>
      <c r="C482" s="185"/>
      <c r="D482" s="26" t="s">
        <v>484</v>
      </c>
      <c r="E482" s="13">
        <v>8640</v>
      </c>
      <c r="F482" s="13">
        <v>8529.6</v>
      </c>
      <c r="G482" s="13">
        <f t="shared" si="27"/>
        <v>98.72222222222223</v>
      </c>
      <c r="H482" s="14"/>
      <c r="I482" s="14"/>
      <c r="J482" s="14"/>
      <c r="K482" s="14"/>
    </row>
    <row r="483" spans="1:11" s="15" customFormat="1" ht="11.25">
      <c r="A483" s="183"/>
      <c r="B483" s="184"/>
      <c r="C483" s="185"/>
      <c r="D483" s="26" t="s">
        <v>474</v>
      </c>
      <c r="E483" s="13">
        <v>39000</v>
      </c>
      <c r="F483" s="13">
        <v>38908.44</v>
      </c>
      <c r="G483" s="13">
        <f t="shared" si="27"/>
        <v>99.76523076923077</v>
      </c>
      <c r="H483" s="14"/>
      <c r="I483" s="14"/>
      <c r="J483" s="14"/>
      <c r="K483" s="14"/>
    </row>
    <row r="484" spans="1:11" s="15" customFormat="1" ht="11.25">
      <c r="A484" s="183"/>
      <c r="B484" s="184"/>
      <c r="C484" s="185"/>
      <c r="D484" s="26" t="s">
        <v>463</v>
      </c>
      <c r="E484" s="13">
        <v>13709</v>
      </c>
      <c r="F484" s="13">
        <v>13668.86</v>
      </c>
      <c r="G484" s="13">
        <f t="shared" si="27"/>
        <v>99.70719964986505</v>
      </c>
      <c r="H484" s="14"/>
      <c r="I484" s="14"/>
      <c r="J484" s="14"/>
      <c r="K484" s="14"/>
    </row>
    <row r="485" spans="1:11" s="15" customFormat="1" ht="11.25">
      <c r="A485" s="183"/>
      <c r="B485" s="184"/>
      <c r="C485" s="185"/>
      <c r="D485" s="26" t="s">
        <v>492</v>
      </c>
      <c r="E485" s="13">
        <v>1600</v>
      </c>
      <c r="F485" s="13">
        <v>1536</v>
      </c>
      <c r="G485" s="13">
        <f t="shared" si="27"/>
        <v>96</v>
      </c>
      <c r="H485" s="14"/>
      <c r="I485" s="14"/>
      <c r="J485" s="14"/>
      <c r="K485" s="14"/>
    </row>
    <row r="486" spans="1:11" s="15" customFormat="1" ht="11.25">
      <c r="A486" s="183"/>
      <c r="B486" s="184"/>
      <c r="C486" s="185"/>
      <c r="D486" s="26" t="s">
        <v>464</v>
      </c>
      <c r="E486" s="13">
        <v>250130</v>
      </c>
      <c r="F486" s="13">
        <v>250044.05</v>
      </c>
      <c r="G486" s="13">
        <f t="shared" si="27"/>
        <v>99.96563786830848</v>
      </c>
      <c r="H486" s="14"/>
      <c r="I486" s="14"/>
      <c r="J486" s="14"/>
      <c r="K486" s="14"/>
    </row>
    <row r="487" spans="1:11" s="15" customFormat="1" ht="22.5">
      <c r="A487" s="183"/>
      <c r="B487" s="184"/>
      <c r="C487" s="185"/>
      <c r="D487" s="26" t="s">
        <v>465</v>
      </c>
      <c r="E487" s="13">
        <v>3500</v>
      </c>
      <c r="F487" s="13">
        <v>3470.95</v>
      </c>
      <c r="G487" s="13">
        <f t="shared" si="27"/>
        <v>99.17</v>
      </c>
      <c r="H487" s="14"/>
      <c r="I487" s="14"/>
      <c r="J487" s="14"/>
      <c r="K487" s="14"/>
    </row>
    <row r="488" spans="1:11" s="15" customFormat="1" ht="11.25">
      <c r="A488" s="183"/>
      <c r="B488" s="184"/>
      <c r="C488" s="185"/>
      <c r="D488" s="26" t="s">
        <v>485</v>
      </c>
      <c r="E488" s="13">
        <v>4000</v>
      </c>
      <c r="F488" s="13">
        <v>3879.66</v>
      </c>
      <c r="G488" s="13">
        <f t="shared" si="27"/>
        <v>96.9915</v>
      </c>
      <c r="H488" s="14"/>
      <c r="I488" s="14"/>
      <c r="J488" s="14"/>
      <c r="K488" s="14"/>
    </row>
    <row r="489" spans="1:11" s="15" customFormat="1" ht="11.25">
      <c r="A489" s="183"/>
      <c r="B489" s="184"/>
      <c r="C489" s="185"/>
      <c r="D489" s="26" t="s">
        <v>549</v>
      </c>
      <c r="E489" s="13">
        <v>240</v>
      </c>
      <c r="F489" s="13">
        <v>235.66</v>
      </c>
      <c r="G489" s="13">
        <f t="shared" si="27"/>
        <v>98.19166666666666</v>
      </c>
      <c r="H489" s="14"/>
      <c r="I489" s="14"/>
      <c r="J489" s="14"/>
      <c r="K489" s="14"/>
    </row>
    <row r="490" spans="1:11" s="15" customFormat="1" ht="11.25">
      <c r="A490" s="183"/>
      <c r="B490" s="184"/>
      <c r="C490" s="185"/>
      <c r="D490" s="26" t="s">
        <v>466</v>
      </c>
      <c r="E490" s="13">
        <v>6620</v>
      </c>
      <c r="F490" s="13">
        <v>6611.82</v>
      </c>
      <c r="G490" s="13">
        <f t="shared" si="27"/>
        <v>99.87643504531722</v>
      </c>
      <c r="H490" s="14"/>
      <c r="I490" s="14"/>
      <c r="J490" s="14"/>
      <c r="K490" s="14"/>
    </row>
    <row r="491" spans="1:11" s="15" customFormat="1" ht="22.5">
      <c r="A491" s="183"/>
      <c r="B491" s="184"/>
      <c r="C491" s="185"/>
      <c r="D491" s="26" t="s">
        <v>486</v>
      </c>
      <c r="E491" s="13">
        <v>105670</v>
      </c>
      <c r="F491" s="13">
        <v>105670</v>
      </c>
      <c r="G491" s="13">
        <f t="shared" si="27"/>
        <v>100</v>
      </c>
      <c r="H491" s="14"/>
      <c r="I491" s="14"/>
      <c r="J491" s="14"/>
      <c r="K491" s="14"/>
    </row>
    <row r="492" spans="1:11" s="15" customFormat="1" ht="33.75">
      <c r="A492" s="183"/>
      <c r="B492" s="184"/>
      <c r="C492" s="185"/>
      <c r="D492" s="26" t="s">
        <v>497</v>
      </c>
      <c r="E492" s="13">
        <v>2200</v>
      </c>
      <c r="F492" s="13">
        <v>2196</v>
      </c>
      <c r="G492" s="13">
        <f t="shared" si="27"/>
        <v>99.81818181818181</v>
      </c>
      <c r="H492" s="14"/>
      <c r="I492" s="14"/>
      <c r="J492" s="14"/>
      <c r="K492" s="14"/>
    </row>
    <row r="493" spans="1:11" s="8" customFormat="1" ht="12">
      <c r="A493" s="9"/>
      <c r="B493" s="9"/>
      <c r="C493" s="9"/>
      <c r="D493" s="10"/>
      <c r="E493" s="11"/>
      <c r="F493" s="11"/>
      <c r="G493" s="11"/>
      <c r="H493" s="7"/>
      <c r="I493" s="7"/>
      <c r="J493" s="7"/>
      <c r="K493" s="7"/>
    </row>
    <row r="494" spans="1:11" s="8" customFormat="1" ht="12">
      <c r="A494" s="100"/>
      <c r="B494" s="100"/>
      <c r="C494" s="100"/>
      <c r="D494" s="101" t="s">
        <v>278</v>
      </c>
      <c r="E494" s="102">
        <f aca="true" t="shared" si="31" ref="E494:F496">SUM(E495)</f>
        <v>40891</v>
      </c>
      <c r="F494" s="102">
        <f t="shared" si="31"/>
        <v>40891</v>
      </c>
      <c r="G494" s="102">
        <f t="shared" si="27"/>
        <v>100</v>
      </c>
      <c r="H494" s="7"/>
      <c r="I494" s="7"/>
      <c r="J494" s="7"/>
      <c r="K494" s="7"/>
    </row>
    <row r="495" spans="1:11" s="8" customFormat="1" ht="24">
      <c r="A495" s="180" t="s">
        <v>448</v>
      </c>
      <c r="B495" s="181"/>
      <c r="C495" s="182"/>
      <c r="D495" s="10" t="s">
        <v>370</v>
      </c>
      <c r="E495" s="11">
        <f t="shared" si="31"/>
        <v>40891</v>
      </c>
      <c r="F495" s="11">
        <f t="shared" si="31"/>
        <v>40891</v>
      </c>
      <c r="G495" s="11">
        <f t="shared" si="27"/>
        <v>100</v>
      </c>
      <c r="H495" s="7"/>
      <c r="I495" s="7"/>
      <c r="J495" s="7"/>
      <c r="K495" s="7"/>
    </row>
    <row r="496" spans="1:11" s="15" customFormat="1" ht="22.5">
      <c r="A496" s="183"/>
      <c r="B496" s="184"/>
      <c r="C496" s="185"/>
      <c r="D496" s="26" t="s">
        <v>225</v>
      </c>
      <c r="E496" s="13">
        <f t="shared" si="31"/>
        <v>40891</v>
      </c>
      <c r="F496" s="13">
        <f t="shared" si="31"/>
        <v>40891</v>
      </c>
      <c r="G496" s="13">
        <f t="shared" si="27"/>
        <v>100</v>
      </c>
      <c r="H496" s="14"/>
      <c r="I496" s="14"/>
      <c r="J496" s="14"/>
      <c r="K496" s="14"/>
    </row>
    <row r="497" spans="1:11" s="15" customFormat="1" ht="45">
      <c r="A497" s="186"/>
      <c r="B497" s="187"/>
      <c r="C497" s="188"/>
      <c r="D497" s="137" t="s">
        <v>42</v>
      </c>
      <c r="E497" s="13">
        <v>40891</v>
      </c>
      <c r="F497" s="13">
        <v>40891</v>
      </c>
      <c r="G497" s="13">
        <f t="shared" si="27"/>
        <v>100</v>
      </c>
      <c r="H497" s="14"/>
      <c r="I497" s="14"/>
      <c r="J497" s="14"/>
      <c r="K497" s="14"/>
    </row>
    <row r="498" spans="1:11" s="8" customFormat="1" ht="12">
      <c r="A498" s="9"/>
      <c r="B498" s="9"/>
      <c r="C498" s="9"/>
      <c r="D498" s="128"/>
      <c r="E498" s="11"/>
      <c r="F498" s="11"/>
      <c r="G498" s="11"/>
      <c r="H498" s="7"/>
      <c r="I498" s="7"/>
      <c r="J498" s="7"/>
      <c r="K498" s="7"/>
    </row>
    <row r="499" spans="1:252" s="8" customFormat="1" ht="12">
      <c r="A499" s="119"/>
      <c r="B499" s="119"/>
      <c r="C499" s="119"/>
      <c r="D499" s="120" t="s">
        <v>546</v>
      </c>
      <c r="E499" s="121">
        <f>SUM(E500,E523)</f>
        <v>2986064</v>
      </c>
      <c r="F499" s="121">
        <f>SUM(F500,F523)</f>
        <v>2977953.24</v>
      </c>
      <c r="G499" s="127">
        <f t="shared" si="27"/>
        <v>99.72837956587668</v>
      </c>
      <c r="H499" s="7"/>
      <c r="I499" s="7"/>
      <c r="J499" s="7"/>
      <c r="K499" s="7"/>
      <c r="IR499" s="7">
        <f>SUM(E499:IQ499)</f>
        <v>5964116.968379566</v>
      </c>
    </row>
    <row r="500" spans="1:252" s="8" customFormat="1" ht="12">
      <c r="A500" s="58"/>
      <c r="B500" s="58"/>
      <c r="C500" s="58"/>
      <c r="D500" s="5" t="s">
        <v>264</v>
      </c>
      <c r="E500" s="6">
        <f>SUM(E501,E503)</f>
        <v>2928564</v>
      </c>
      <c r="F500" s="6">
        <f>SUM(F501,F503)</f>
        <v>2924416.8000000003</v>
      </c>
      <c r="G500" s="6">
        <f t="shared" si="27"/>
        <v>99.85838793347183</v>
      </c>
      <c r="H500" s="7"/>
      <c r="I500" s="7"/>
      <c r="J500" s="7"/>
      <c r="K500" s="7"/>
      <c r="IR500" s="7">
        <f>SUM(E500:IQ500)</f>
        <v>5853080.658387934</v>
      </c>
    </row>
    <row r="501" spans="1:252" s="8" customFormat="1" ht="24">
      <c r="A501" s="180" t="s">
        <v>448</v>
      </c>
      <c r="B501" s="181"/>
      <c r="C501" s="182"/>
      <c r="D501" s="10" t="s">
        <v>369</v>
      </c>
      <c r="E501" s="11">
        <f>SUM(E502)</f>
        <v>118807</v>
      </c>
      <c r="F501" s="11">
        <f>SUM(F502)</f>
        <v>118772.23</v>
      </c>
      <c r="G501" s="11">
        <f t="shared" si="27"/>
        <v>99.97073404765712</v>
      </c>
      <c r="H501" s="7"/>
      <c r="I501" s="7"/>
      <c r="J501" s="7"/>
      <c r="K501" s="7"/>
      <c r="IR501" s="7"/>
    </row>
    <row r="502" spans="1:252" s="15" customFormat="1" ht="22.5">
      <c r="A502" s="183"/>
      <c r="B502" s="184"/>
      <c r="C502" s="185"/>
      <c r="D502" s="26" t="s">
        <v>488</v>
      </c>
      <c r="E502" s="13">
        <v>118807</v>
      </c>
      <c r="F502" s="13">
        <v>118772.23</v>
      </c>
      <c r="G502" s="13">
        <f t="shared" si="27"/>
        <v>99.97073404765712</v>
      </c>
      <c r="H502" s="14"/>
      <c r="I502" s="14"/>
      <c r="J502" s="14"/>
      <c r="K502" s="14"/>
      <c r="IR502" s="14"/>
    </row>
    <row r="503" spans="1:252" s="8" customFormat="1" ht="24">
      <c r="A503" s="183"/>
      <c r="B503" s="184"/>
      <c r="C503" s="185"/>
      <c r="D503" s="10" t="s">
        <v>340</v>
      </c>
      <c r="E503" s="11">
        <f>SUM(E504,E510)</f>
        <v>2809757</v>
      </c>
      <c r="F503" s="11">
        <f>SUM(F504,F510)</f>
        <v>2805644.5700000003</v>
      </c>
      <c r="G503" s="11">
        <f t="shared" si="27"/>
        <v>99.85363752096711</v>
      </c>
      <c r="H503" s="7"/>
      <c r="I503" s="7"/>
      <c r="J503" s="7"/>
      <c r="K503" s="7"/>
      <c r="IR503" s="7"/>
    </row>
    <row r="504" spans="1:252" s="8" customFormat="1" ht="24">
      <c r="A504" s="183"/>
      <c r="B504" s="184"/>
      <c r="C504" s="185"/>
      <c r="D504" s="10" t="s">
        <v>547</v>
      </c>
      <c r="E504" s="11">
        <f>SUM(E505:E509)</f>
        <v>2522650</v>
      </c>
      <c r="F504" s="11">
        <f>SUM(F505:F509)</f>
        <v>2521893.33</v>
      </c>
      <c r="G504" s="11">
        <f t="shared" si="27"/>
        <v>99.97000495510673</v>
      </c>
      <c r="H504" s="7"/>
      <c r="I504" s="7"/>
      <c r="J504" s="7"/>
      <c r="K504" s="7"/>
      <c r="IR504" s="7"/>
    </row>
    <row r="505" spans="1:252" s="15" customFormat="1" ht="22.5">
      <c r="A505" s="183"/>
      <c r="B505" s="184"/>
      <c r="C505" s="185"/>
      <c r="D505" s="26" t="s">
        <v>461</v>
      </c>
      <c r="E505" s="13">
        <v>1982752</v>
      </c>
      <c r="F505" s="13">
        <v>1982352.13</v>
      </c>
      <c r="G505" s="13">
        <f t="shared" si="27"/>
        <v>99.9798325761366</v>
      </c>
      <c r="H505" s="14"/>
      <c r="I505" s="14"/>
      <c r="J505" s="14"/>
      <c r="K505" s="14"/>
      <c r="IR505" s="14"/>
    </row>
    <row r="506" spans="1:252" s="15" customFormat="1" ht="22.5">
      <c r="A506" s="183"/>
      <c r="B506" s="184"/>
      <c r="C506" s="185"/>
      <c r="D506" s="26" t="s">
        <v>482</v>
      </c>
      <c r="E506" s="13">
        <v>125524</v>
      </c>
      <c r="F506" s="13">
        <v>125523.68</v>
      </c>
      <c r="G506" s="13">
        <f t="shared" si="27"/>
        <v>99.99974506867213</v>
      </c>
      <c r="H506" s="14"/>
      <c r="I506" s="14"/>
      <c r="J506" s="14"/>
      <c r="K506" s="14"/>
      <c r="IR506" s="14"/>
    </row>
    <row r="507" spans="1:252" s="15" customFormat="1" ht="22.5">
      <c r="A507" s="183"/>
      <c r="B507" s="184"/>
      <c r="C507" s="185"/>
      <c r="D507" s="26" t="s">
        <v>477</v>
      </c>
      <c r="E507" s="13">
        <v>369084</v>
      </c>
      <c r="F507" s="13">
        <v>368860.45</v>
      </c>
      <c r="G507" s="13">
        <f t="shared" si="27"/>
        <v>99.93943113220838</v>
      </c>
      <c r="H507" s="14"/>
      <c r="I507" s="14"/>
      <c r="J507" s="14"/>
      <c r="K507" s="14"/>
      <c r="IR507" s="14"/>
    </row>
    <row r="508" spans="1:252" s="15" customFormat="1" ht="11.25">
      <c r="A508" s="183"/>
      <c r="B508" s="184"/>
      <c r="C508" s="185"/>
      <c r="D508" s="26" t="s">
        <v>478</v>
      </c>
      <c r="E508" s="13">
        <v>42290</v>
      </c>
      <c r="F508" s="13">
        <v>42275.07</v>
      </c>
      <c r="G508" s="13">
        <f aca="true" t="shared" si="32" ref="G508:G521">F508*100/E508</f>
        <v>99.96469614566091</v>
      </c>
      <c r="H508" s="14"/>
      <c r="I508" s="14"/>
      <c r="J508" s="14"/>
      <c r="K508" s="14"/>
      <c r="IR508" s="14"/>
    </row>
    <row r="509" spans="1:252" s="15" customFormat="1" ht="11.25">
      <c r="A509" s="183"/>
      <c r="B509" s="184"/>
      <c r="C509" s="185"/>
      <c r="D509" s="26" t="s">
        <v>473</v>
      </c>
      <c r="E509" s="13">
        <v>3000</v>
      </c>
      <c r="F509" s="13">
        <v>2882</v>
      </c>
      <c r="G509" s="13">
        <f t="shared" si="32"/>
        <v>96.06666666666666</v>
      </c>
      <c r="H509" s="14"/>
      <c r="I509" s="14"/>
      <c r="J509" s="14"/>
      <c r="K509" s="14"/>
      <c r="IR509" s="14"/>
    </row>
    <row r="510" spans="1:252" s="8" customFormat="1" ht="36">
      <c r="A510" s="183"/>
      <c r="B510" s="184"/>
      <c r="C510" s="185"/>
      <c r="D510" s="10" t="s">
        <v>397</v>
      </c>
      <c r="E510" s="11">
        <f>SUM(E511:E521)</f>
        <v>287107</v>
      </c>
      <c r="F510" s="11">
        <f>SUM(F511:F521)</f>
        <v>283751.24</v>
      </c>
      <c r="G510" s="11">
        <f t="shared" si="32"/>
        <v>98.8311814062353</v>
      </c>
      <c r="H510" s="7"/>
      <c r="I510" s="7"/>
      <c r="J510" s="7"/>
      <c r="K510" s="7"/>
      <c r="IR510" s="7"/>
    </row>
    <row r="511" spans="1:252" s="15" customFormat="1" ht="22.5">
      <c r="A511" s="183"/>
      <c r="B511" s="184"/>
      <c r="C511" s="185"/>
      <c r="D511" s="26" t="s">
        <v>462</v>
      </c>
      <c r="E511" s="13">
        <v>103400</v>
      </c>
      <c r="F511" s="13">
        <v>103386.04</v>
      </c>
      <c r="G511" s="13">
        <f t="shared" si="32"/>
        <v>99.98649903288201</v>
      </c>
      <c r="H511" s="14"/>
      <c r="I511" s="14"/>
      <c r="J511" s="14"/>
      <c r="K511" s="14"/>
      <c r="IR511" s="14"/>
    </row>
    <row r="512" spans="1:252" s="15" customFormat="1" ht="22.5">
      <c r="A512" s="183"/>
      <c r="B512" s="184"/>
      <c r="C512" s="185"/>
      <c r="D512" s="26" t="s">
        <v>484</v>
      </c>
      <c r="E512" s="13">
        <v>10000</v>
      </c>
      <c r="F512" s="13">
        <v>9806.8</v>
      </c>
      <c r="G512" s="13">
        <f t="shared" si="32"/>
        <v>98.06799999999998</v>
      </c>
      <c r="H512" s="14"/>
      <c r="I512" s="14"/>
      <c r="J512" s="14"/>
      <c r="K512" s="14"/>
      <c r="IR512" s="14"/>
    </row>
    <row r="513" spans="1:252" s="15" customFormat="1" ht="11.25">
      <c r="A513" s="183"/>
      <c r="B513" s="184"/>
      <c r="C513" s="185"/>
      <c r="D513" s="26" t="s">
        <v>474</v>
      </c>
      <c r="E513" s="13">
        <v>30000</v>
      </c>
      <c r="F513" s="13">
        <v>29942.74</v>
      </c>
      <c r="G513" s="13">
        <f t="shared" si="32"/>
        <v>99.80913333333334</v>
      </c>
      <c r="H513" s="14"/>
      <c r="I513" s="14"/>
      <c r="J513" s="14"/>
      <c r="K513" s="14"/>
      <c r="IR513" s="14"/>
    </row>
    <row r="514" spans="1:252" s="15" customFormat="1" ht="11.25">
      <c r="A514" s="183"/>
      <c r="B514" s="184"/>
      <c r="C514" s="185"/>
      <c r="D514" s="26" t="s">
        <v>463</v>
      </c>
      <c r="E514" s="13">
        <v>11000</v>
      </c>
      <c r="F514" s="13">
        <v>10012.67</v>
      </c>
      <c r="G514" s="13">
        <f t="shared" si="32"/>
        <v>91.02427272727273</v>
      </c>
      <c r="H514" s="14"/>
      <c r="I514" s="14"/>
      <c r="J514" s="14"/>
      <c r="K514" s="14"/>
      <c r="IR514" s="14"/>
    </row>
    <row r="515" spans="1:252" s="15" customFormat="1" ht="11.25">
      <c r="A515" s="183"/>
      <c r="B515" s="184"/>
      <c r="C515" s="185"/>
      <c r="D515" s="26" t="s">
        <v>492</v>
      </c>
      <c r="E515" s="13">
        <v>2500</v>
      </c>
      <c r="F515" s="13">
        <v>1378</v>
      </c>
      <c r="G515" s="13">
        <f t="shared" si="32"/>
        <v>55.12</v>
      </c>
      <c r="H515" s="14"/>
      <c r="I515" s="14"/>
      <c r="J515" s="14"/>
      <c r="K515" s="14"/>
      <c r="IR515" s="14"/>
    </row>
    <row r="516" spans="1:252" s="15" customFormat="1" ht="11.25">
      <c r="A516" s="183"/>
      <c r="B516" s="184"/>
      <c r="C516" s="185"/>
      <c r="D516" s="26" t="s">
        <v>464</v>
      </c>
      <c r="E516" s="13">
        <v>48840</v>
      </c>
      <c r="F516" s="13">
        <v>48821.97</v>
      </c>
      <c r="G516" s="13">
        <f t="shared" si="32"/>
        <v>99.96308353808354</v>
      </c>
      <c r="H516" s="14"/>
      <c r="I516" s="14"/>
      <c r="J516" s="14"/>
      <c r="K516" s="14"/>
      <c r="IR516" s="14"/>
    </row>
    <row r="517" spans="1:252" s="15" customFormat="1" ht="22.5">
      <c r="A517" s="183"/>
      <c r="B517" s="184"/>
      <c r="C517" s="185"/>
      <c r="D517" s="26" t="s">
        <v>465</v>
      </c>
      <c r="E517" s="13">
        <v>7000</v>
      </c>
      <c r="F517" s="13">
        <v>7000</v>
      </c>
      <c r="G517" s="13">
        <f t="shared" si="32"/>
        <v>100</v>
      </c>
      <c r="H517" s="14"/>
      <c r="I517" s="14"/>
      <c r="J517" s="14"/>
      <c r="K517" s="14"/>
      <c r="IR517" s="14"/>
    </row>
    <row r="518" spans="1:252" s="15" customFormat="1" ht="11.25">
      <c r="A518" s="183"/>
      <c r="B518" s="184"/>
      <c r="C518" s="185"/>
      <c r="D518" s="26" t="s">
        <v>485</v>
      </c>
      <c r="E518" s="13">
        <v>1500</v>
      </c>
      <c r="F518" s="13">
        <v>749.4</v>
      </c>
      <c r="G518" s="13">
        <f t="shared" si="32"/>
        <v>49.96</v>
      </c>
      <c r="H518" s="14"/>
      <c r="I518" s="14"/>
      <c r="J518" s="14"/>
      <c r="K518" s="14"/>
      <c r="IR518" s="14"/>
    </row>
    <row r="519" spans="1:252" s="15" customFormat="1" ht="11.25">
      <c r="A519" s="183"/>
      <c r="B519" s="184"/>
      <c r="C519" s="185"/>
      <c r="D519" s="26" t="s">
        <v>466</v>
      </c>
      <c r="E519" s="13">
        <v>5162</v>
      </c>
      <c r="F519" s="13">
        <v>5161.62</v>
      </c>
      <c r="G519" s="13">
        <f t="shared" si="32"/>
        <v>99.99263851220458</v>
      </c>
      <c r="H519" s="14"/>
      <c r="I519" s="14"/>
      <c r="J519" s="14"/>
      <c r="K519" s="14"/>
      <c r="IR519" s="14"/>
    </row>
    <row r="520" spans="1:252" s="15" customFormat="1" ht="22.5">
      <c r="A520" s="183"/>
      <c r="B520" s="184"/>
      <c r="C520" s="185"/>
      <c r="D520" s="26" t="s">
        <v>486</v>
      </c>
      <c r="E520" s="13">
        <v>63705</v>
      </c>
      <c r="F520" s="13">
        <v>63705</v>
      </c>
      <c r="G520" s="13">
        <f t="shared" si="32"/>
        <v>100</v>
      </c>
      <c r="H520" s="14"/>
      <c r="I520" s="14"/>
      <c r="J520" s="14"/>
      <c r="K520" s="14"/>
      <c r="IR520" s="14"/>
    </row>
    <row r="521" spans="1:252" s="15" customFormat="1" ht="33.75">
      <c r="A521" s="183"/>
      <c r="B521" s="184"/>
      <c r="C521" s="185"/>
      <c r="D521" s="26" t="s">
        <v>497</v>
      </c>
      <c r="E521" s="13">
        <v>4000</v>
      </c>
      <c r="F521" s="13">
        <v>3787</v>
      </c>
      <c r="G521" s="13">
        <f t="shared" si="32"/>
        <v>94.675</v>
      </c>
      <c r="H521" s="14"/>
      <c r="I521" s="14"/>
      <c r="J521" s="14"/>
      <c r="K521" s="14"/>
      <c r="IR521" s="14"/>
    </row>
    <row r="522" spans="1:252" s="8" customFormat="1" ht="12">
      <c r="A522" s="113"/>
      <c r="B522" s="113"/>
      <c r="C522" s="113"/>
      <c r="D522" s="10"/>
      <c r="E522" s="11"/>
      <c r="F522" s="11"/>
      <c r="G522" s="11"/>
      <c r="H522" s="7"/>
      <c r="I522" s="7"/>
      <c r="J522" s="7"/>
      <c r="K522" s="7"/>
      <c r="IR522" s="7">
        <f>SUM(E522:IQ522)</f>
        <v>0</v>
      </c>
    </row>
    <row r="523" spans="1:252" s="8" customFormat="1" ht="12">
      <c r="A523" s="100"/>
      <c r="B523" s="100"/>
      <c r="C523" s="100"/>
      <c r="D523" s="101" t="s">
        <v>278</v>
      </c>
      <c r="E523" s="102">
        <f aca="true" t="shared" si="33" ref="E523:F525">SUM(E524)</f>
        <v>57500</v>
      </c>
      <c r="F523" s="102">
        <f t="shared" si="33"/>
        <v>53536.44</v>
      </c>
      <c r="G523" s="102">
        <f>F523*100/E523</f>
        <v>93.10685217391304</v>
      </c>
      <c r="H523" s="7"/>
      <c r="I523" s="7"/>
      <c r="J523" s="7"/>
      <c r="K523" s="7"/>
      <c r="IR523" s="7"/>
    </row>
    <row r="524" spans="1:252" s="8" customFormat="1" ht="24">
      <c r="A524" s="180" t="s">
        <v>448</v>
      </c>
      <c r="B524" s="181"/>
      <c r="C524" s="182"/>
      <c r="D524" s="10" t="s">
        <v>370</v>
      </c>
      <c r="E524" s="11">
        <f t="shared" si="33"/>
        <v>57500</v>
      </c>
      <c r="F524" s="11">
        <f t="shared" si="33"/>
        <v>53536.44</v>
      </c>
      <c r="G524" s="11">
        <f>F524*100/E524</f>
        <v>93.10685217391304</v>
      </c>
      <c r="H524" s="7"/>
      <c r="I524" s="7"/>
      <c r="J524" s="7"/>
      <c r="K524" s="7"/>
      <c r="IR524" s="7"/>
    </row>
    <row r="525" spans="1:252" s="15" customFormat="1" ht="22.5">
      <c r="A525" s="183"/>
      <c r="B525" s="184"/>
      <c r="C525" s="185"/>
      <c r="D525" s="26" t="s">
        <v>225</v>
      </c>
      <c r="E525" s="13">
        <f t="shared" si="33"/>
        <v>57500</v>
      </c>
      <c r="F525" s="13">
        <f t="shared" si="33"/>
        <v>53536.44</v>
      </c>
      <c r="G525" s="13">
        <f>F525*100/E525</f>
        <v>93.10685217391304</v>
      </c>
      <c r="H525" s="14"/>
      <c r="I525" s="14"/>
      <c r="J525" s="14"/>
      <c r="K525" s="14"/>
      <c r="IR525" s="14"/>
    </row>
    <row r="526" spans="1:252" s="15" customFormat="1" ht="22.5">
      <c r="A526" s="186"/>
      <c r="B526" s="187"/>
      <c r="C526" s="188"/>
      <c r="D526" s="137" t="s">
        <v>116</v>
      </c>
      <c r="E526" s="13">
        <v>57500</v>
      </c>
      <c r="F526" s="13">
        <v>53536.44</v>
      </c>
      <c r="G526" s="13">
        <f>F526*100/E526</f>
        <v>93.10685217391304</v>
      </c>
      <c r="H526" s="14"/>
      <c r="I526" s="14"/>
      <c r="J526" s="14"/>
      <c r="K526" s="14"/>
      <c r="IR526" s="14"/>
    </row>
    <row r="527" spans="1:252" s="8" customFormat="1" ht="12">
      <c r="A527" s="123"/>
      <c r="B527" s="124"/>
      <c r="C527" s="125"/>
      <c r="D527" s="126"/>
      <c r="E527" s="11"/>
      <c r="F527" s="11"/>
      <c r="G527" s="11"/>
      <c r="H527" s="7"/>
      <c r="I527" s="7"/>
      <c r="J527" s="7"/>
      <c r="K527" s="7"/>
      <c r="IR527" s="7"/>
    </row>
    <row r="528" spans="1:11" s="8" customFormat="1" ht="24">
      <c r="A528" s="119"/>
      <c r="B528" s="119"/>
      <c r="C528" s="119"/>
      <c r="D528" s="120" t="s">
        <v>411</v>
      </c>
      <c r="E528" s="121">
        <f>SUM(E529,E536)</f>
        <v>2169866.99</v>
      </c>
      <c r="F528" s="121">
        <f>SUM(F529,F536)</f>
        <v>2128028.49</v>
      </c>
      <c r="G528" s="121">
        <f aca="true" t="shared" si="34" ref="G528:G534">F528*100/E528</f>
        <v>98.07184033893249</v>
      </c>
      <c r="H528" s="7"/>
      <c r="I528" s="7"/>
      <c r="J528" s="7"/>
      <c r="K528" s="7"/>
    </row>
    <row r="529" spans="1:11" s="8" customFormat="1" ht="12">
      <c r="A529" s="58"/>
      <c r="B529" s="58"/>
      <c r="C529" s="58"/>
      <c r="D529" s="5" t="s">
        <v>264</v>
      </c>
      <c r="E529" s="6">
        <f>SUM(E530,E532)</f>
        <v>1726867</v>
      </c>
      <c r="F529" s="6">
        <f>SUM(F530,F532)</f>
        <v>1688028.5</v>
      </c>
      <c r="G529" s="6">
        <f t="shared" si="34"/>
        <v>97.75092696773984</v>
      </c>
      <c r="H529" s="7"/>
      <c r="I529" s="7"/>
      <c r="J529" s="7"/>
      <c r="K529" s="7"/>
    </row>
    <row r="530" spans="1:11" s="8" customFormat="1" ht="24">
      <c r="A530" s="179" t="s">
        <v>448</v>
      </c>
      <c r="B530" s="179"/>
      <c r="C530" s="179"/>
      <c r="D530" s="10" t="s">
        <v>364</v>
      </c>
      <c r="E530" s="11">
        <f>SUM(E531:E531)</f>
        <v>1689000</v>
      </c>
      <c r="F530" s="11">
        <f>SUM(F531:F531)</f>
        <v>1688028.5</v>
      </c>
      <c r="G530" s="11">
        <f t="shared" si="34"/>
        <v>99.94248075784488</v>
      </c>
      <c r="H530" s="7"/>
      <c r="I530" s="7"/>
      <c r="J530" s="7"/>
      <c r="K530" s="7"/>
    </row>
    <row r="531" spans="1:11" s="15" customFormat="1" ht="33.75">
      <c r="A531" s="179"/>
      <c r="B531" s="179"/>
      <c r="C531" s="179"/>
      <c r="D531" s="26" t="s">
        <v>509</v>
      </c>
      <c r="E531" s="13">
        <v>1689000</v>
      </c>
      <c r="F531" s="13">
        <v>1688028.5</v>
      </c>
      <c r="G531" s="13">
        <f t="shared" si="34"/>
        <v>99.94248075784488</v>
      </c>
      <c r="H531" s="14"/>
      <c r="I531" s="14"/>
      <c r="J531" s="14"/>
      <c r="K531" s="14"/>
    </row>
    <row r="532" spans="1:11" s="8" customFormat="1" ht="24">
      <c r="A532" s="179"/>
      <c r="B532" s="179"/>
      <c r="C532" s="179"/>
      <c r="D532" s="10" t="s">
        <v>340</v>
      </c>
      <c r="E532" s="11">
        <f>SUM(E533)</f>
        <v>37867</v>
      </c>
      <c r="F532" s="11">
        <f>SUM(F533)</f>
        <v>0</v>
      </c>
      <c r="G532" s="11">
        <f t="shared" si="34"/>
        <v>0</v>
      </c>
      <c r="H532" s="7"/>
      <c r="I532" s="7"/>
      <c r="J532" s="7"/>
      <c r="K532" s="7"/>
    </row>
    <row r="533" spans="1:11" s="8" customFormat="1" ht="24">
      <c r="A533" s="179"/>
      <c r="B533" s="179"/>
      <c r="C533" s="179"/>
      <c r="D533" s="10" t="s">
        <v>398</v>
      </c>
      <c r="E533" s="11">
        <f>SUM(E534)</f>
        <v>37867</v>
      </c>
      <c r="F533" s="11">
        <f>SUM(F534)</f>
        <v>0</v>
      </c>
      <c r="G533" s="11">
        <f t="shared" si="34"/>
        <v>0</v>
      </c>
      <c r="H533" s="7"/>
      <c r="I533" s="7"/>
      <c r="J533" s="7"/>
      <c r="K533" s="7"/>
    </row>
    <row r="534" spans="1:11" s="15" customFormat="1" ht="22.5">
      <c r="A534" s="179"/>
      <c r="B534" s="179"/>
      <c r="C534" s="179"/>
      <c r="D534" s="26" t="s">
        <v>461</v>
      </c>
      <c r="E534" s="13">
        <v>37867</v>
      </c>
      <c r="F534" s="13">
        <v>0</v>
      </c>
      <c r="G534" s="13">
        <f t="shared" si="34"/>
        <v>0</v>
      </c>
      <c r="H534" s="14"/>
      <c r="I534" s="14"/>
      <c r="J534" s="14"/>
      <c r="K534" s="14"/>
    </row>
    <row r="535" spans="1:11" s="8" customFormat="1" ht="12">
      <c r="A535" s="113"/>
      <c r="B535" s="113"/>
      <c r="C535" s="113"/>
      <c r="D535" s="10"/>
      <c r="E535" s="11"/>
      <c r="F535" s="11"/>
      <c r="G535" s="11"/>
      <c r="H535" s="7"/>
      <c r="I535" s="7"/>
      <c r="J535" s="7"/>
      <c r="K535" s="7"/>
    </row>
    <row r="536" spans="1:11" s="8" customFormat="1" ht="12">
      <c r="A536" s="99"/>
      <c r="B536" s="99"/>
      <c r="C536" s="99"/>
      <c r="D536" s="101" t="s">
        <v>278</v>
      </c>
      <c r="E536" s="102">
        <f aca="true" t="shared" si="35" ref="E536:F538">SUM(E537)</f>
        <v>442999.99</v>
      </c>
      <c r="F536" s="102">
        <f t="shared" si="35"/>
        <v>439999.99</v>
      </c>
      <c r="G536" s="102">
        <f aca="true" t="shared" si="36" ref="G536:G556">F536*100/E536</f>
        <v>99.32279908177877</v>
      </c>
      <c r="H536" s="7"/>
      <c r="I536" s="7"/>
      <c r="J536" s="7"/>
      <c r="K536" s="7"/>
    </row>
    <row r="537" spans="1:11" s="8" customFormat="1" ht="24">
      <c r="A537" s="179" t="s">
        <v>448</v>
      </c>
      <c r="B537" s="179"/>
      <c r="C537" s="179"/>
      <c r="D537" s="10" t="s">
        <v>370</v>
      </c>
      <c r="E537" s="11">
        <f t="shared" si="35"/>
        <v>442999.99</v>
      </c>
      <c r="F537" s="11">
        <f t="shared" si="35"/>
        <v>439999.99</v>
      </c>
      <c r="G537" s="11">
        <f t="shared" si="36"/>
        <v>99.32279908177877</v>
      </c>
      <c r="H537" s="7"/>
      <c r="I537" s="7"/>
      <c r="J537" s="7"/>
      <c r="K537" s="7"/>
    </row>
    <row r="538" spans="1:11" s="15" customFormat="1" ht="22.5">
      <c r="A538" s="179"/>
      <c r="B538" s="179"/>
      <c r="C538" s="179"/>
      <c r="D538" s="26" t="s">
        <v>471</v>
      </c>
      <c r="E538" s="13">
        <f t="shared" si="35"/>
        <v>442999.99</v>
      </c>
      <c r="F538" s="13">
        <f t="shared" si="35"/>
        <v>439999.99</v>
      </c>
      <c r="G538" s="13">
        <f t="shared" si="36"/>
        <v>99.32279908177877</v>
      </c>
      <c r="H538" s="14"/>
      <c r="I538" s="14"/>
      <c r="J538" s="14"/>
      <c r="K538" s="14"/>
    </row>
    <row r="539" spans="1:11" s="15" customFormat="1" ht="56.25">
      <c r="A539" s="179"/>
      <c r="B539" s="179"/>
      <c r="C539" s="179"/>
      <c r="D539" s="26" t="s">
        <v>106</v>
      </c>
      <c r="E539" s="13">
        <v>442999.99</v>
      </c>
      <c r="F539" s="13">
        <v>439999.99</v>
      </c>
      <c r="G539" s="13">
        <f t="shared" si="36"/>
        <v>99.32279908177877</v>
      </c>
      <c r="H539" s="14"/>
      <c r="I539" s="14"/>
      <c r="J539" s="14"/>
      <c r="K539" s="14"/>
    </row>
    <row r="540" spans="1:11" s="8" customFormat="1" ht="12">
      <c r="A540" s="113"/>
      <c r="B540" s="113"/>
      <c r="C540" s="113"/>
      <c r="D540" s="10"/>
      <c r="E540" s="11"/>
      <c r="F540" s="11"/>
      <c r="G540" s="11"/>
      <c r="H540" s="7"/>
      <c r="I540" s="7"/>
      <c r="J540" s="7"/>
      <c r="K540" s="7"/>
    </row>
    <row r="541" spans="1:11" s="57" customFormat="1" ht="12">
      <c r="A541" s="53"/>
      <c r="B541" s="53"/>
      <c r="C541" s="53">
        <v>80104</v>
      </c>
      <c r="D541" s="54" t="s">
        <v>319</v>
      </c>
      <c r="E541" s="55">
        <f>SUM(E542)</f>
        <v>3514435.6399999997</v>
      </c>
      <c r="F541" s="55">
        <f>SUM(F542)</f>
        <v>3472378.2399999998</v>
      </c>
      <c r="G541" s="55">
        <f t="shared" si="36"/>
        <v>98.80329576899011</v>
      </c>
      <c r="H541" s="56"/>
      <c r="I541" s="56"/>
      <c r="J541" s="56"/>
      <c r="K541" s="56"/>
    </row>
    <row r="542" spans="1:11" s="8" customFormat="1" ht="12">
      <c r="A542" s="58"/>
      <c r="B542" s="58"/>
      <c r="C542" s="58"/>
      <c r="D542" s="5" t="s">
        <v>264</v>
      </c>
      <c r="E542" s="6">
        <f>SUM(E543,E546,E548)</f>
        <v>3514435.6399999997</v>
      </c>
      <c r="F542" s="6">
        <f>SUM(F543,F546,F548)</f>
        <v>3472378.2399999998</v>
      </c>
      <c r="G542" s="6">
        <f t="shared" si="36"/>
        <v>98.80329576899011</v>
      </c>
      <c r="H542" s="7"/>
      <c r="I542" s="7"/>
      <c r="J542" s="7"/>
      <c r="K542" s="7"/>
    </row>
    <row r="543" spans="1:11" s="8" customFormat="1" ht="24">
      <c r="A543" s="179" t="s">
        <v>448</v>
      </c>
      <c r="B543" s="179"/>
      <c r="C543" s="179"/>
      <c r="D543" s="10" t="s">
        <v>364</v>
      </c>
      <c r="E543" s="11">
        <f>SUM(E544:E545)</f>
        <v>186109.36</v>
      </c>
      <c r="F543" s="11">
        <f>SUM(F544:F545)</f>
        <v>171669.68</v>
      </c>
      <c r="G543" s="11">
        <f t="shared" si="36"/>
        <v>92.24129296882221</v>
      </c>
      <c r="H543" s="7"/>
      <c r="I543" s="7"/>
      <c r="J543" s="7"/>
      <c r="K543" s="7"/>
    </row>
    <row r="544" spans="1:11" s="15" customFormat="1" ht="67.5">
      <c r="A544" s="179"/>
      <c r="B544" s="179"/>
      <c r="C544" s="179"/>
      <c r="D544" s="26" t="s">
        <v>62</v>
      </c>
      <c r="E544" s="13">
        <f>SUM(E645)</f>
        <v>21109.36</v>
      </c>
      <c r="F544" s="13">
        <f>SUM(F645)</f>
        <v>9240.6</v>
      </c>
      <c r="G544" s="13">
        <f t="shared" si="36"/>
        <v>43.77489417016906</v>
      </c>
      <c r="H544" s="14"/>
      <c r="I544" s="14"/>
      <c r="J544" s="14"/>
      <c r="K544" s="14"/>
    </row>
    <row r="545" spans="1:11" s="15" customFormat="1" ht="33.75">
      <c r="A545" s="179"/>
      <c r="B545" s="179"/>
      <c r="C545" s="179"/>
      <c r="D545" s="26" t="s">
        <v>63</v>
      </c>
      <c r="E545" s="13">
        <f>SUM(E646)</f>
        <v>165000</v>
      </c>
      <c r="F545" s="13">
        <f>SUM(F646)</f>
        <v>162429.08</v>
      </c>
      <c r="G545" s="13">
        <f t="shared" si="36"/>
        <v>98.44186666666666</v>
      </c>
      <c r="H545" s="14"/>
      <c r="I545" s="14"/>
      <c r="J545" s="14"/>
      <c r="K545" s="14"/>
    </row>
    <row r="546" spans="1:11" s="8" customFormat="1" ht="24">
      <c r="A546" s="179"/>
      <c r="B546" s="179"/>
      <c r="C546" s="179"/>
      <c r="D546" s="10" t="s">
        <v>373</v>
      </c>
      <c r="E546" s="11">
        <f>SUM(E547)</f>
        <v>50100</v>
      </c>
      <c r="F546" s="11">
        <f>SUM(F547)</f>
        <v>48403.9</v>
      </c>
      <c r="G546" s="11">
        <f t="shared" si="36"/>
        <v>96.61457085828343</v>
      </c>
      <c r="H546" s="7"/>
      <c r="I546" s="7"/>
      <c r="J546" s="7"/>
      <c r="K546" s="7"/>
    </row>
    <row r="547" spans="1:11" s="15" customFormat="1" ht="22.5">
      <c r="A547" s="179"/>
      <c r="B547" s="179"/>
      <c r="C547" s="179"/>
      <c r="D547" s="26" t="s">
        <v>488</v>
      </c>
      <c r="E547" s="13">
        <f>SUM(E574,E597,E621)</f>
        <v>50100</v>
      </c>
      <c r="F547" s="13">
        <f>SUM(F574,F597,F621)</f>
        <v>48403.9</v>
      </c>
      <c r="G547" s="13">
        <f t="shared" si="36"/>
        <v>96.61457085828343</v>
      </c>
      <c r="H547" s="14"/>
      <c r="I547" s="14"/>
      <c r="J547" s="14"/>
      <c r="K547" s="14"/>
    </row>
    <row r="548" spans="1:11" s="8" customFormat="1" ht="24">
      <c r="A548" s="179"/>
      <c r="B548" s="179"/>
      <c r="C548" s="179"/>
      <c r="D548" s="10" t="s">
        <v>501</v>
      </c>
      <c r="E548" s="11">
        <f>SUM(E549,E555)</f>
        <v>3278226.28</v>
      </c>
      <c r="F548" s="11">
        <f>SUM(F549,F555)</f>
        <v>3252304.6599999997</v>
      </c>
      <c r="G548" s="11">
        <f t="shared" si="36"/>
        <v>99.20927911053167</v>
      </c>
      <c r="H548" s="7"/>
      <c r="I548" s="7"/>
      <c r="J548" s="7"/>
      <c r="K548" s="7"/>
    </row>
    <row r="549" spans="1:11" s="8" customFormat="1" ht="24">
      <c r="A549" s="179"/>
      <c r="B549" s="179"/>
      <c r="C549" s="179"/>
      <c r="D549" s="10" t="s">
        <v>548</v>
      </c>
      <c r="E549" s="11">
        <f>SUM(E550:E554)</f>
        <v>2827840</v>
      </c>
      <c r="F549" s="11">
        <f>SUM(F550:F554)</f>
        <v>2805412.4199999995</v>
      </c>
      <c r="G549" s="11">
        <f t="shared" si="36"/>
        <v>99.2069006733054</v>
      </c>
      <c r="H549" s="7"/>
      <c r="I549" s="7"/>
      <c r="J549" s="7"/>
      <c r="K549" s="7"/>
    </row>
    <row r="550" spans="1:11" s="15" customFormat="1" ht="22.5">
      <c r="A550" s="179"/>
      <c r="B550" s="179"/>
      <c r="C550" s="179"/>
      <c r="D550" s="26" t="s">
        <v>461</v>
      </c>
      <c r="E550" s="13">
        <f aca="true" t="shared" si="37" ref="E550:F554">SUM(E577,E600,E624)</f>
        <v>2205256</v>
      </c>
      <c r="F550" s="13">
        <f t="shared" si="37"/>
        <v>2199770.1799999997</v>
      </c>
      <c r="G550" s="13">
        <f t="shared" si="36"/>
        <v>99.75123885843638</v>
      </c>
      <c r="H550" s="14"/>
      <c r="I550" s="14"/>
      <c r="J550" s="14"/>
      <c r="K550" s="14"/>
    </row>
    <row r="551" spans="1:11" s="15" customFormat="1" ht="22.5">
      <c r="A551" s="179"/>
      <c r="B551" s="179"/>
      <c r="C551" s="179"/>
      <c r="D551" s="26" t="s">
        <v>482</v>
      </c>
      <c r="E551" s="13">
        <f t="shared" si="37"/>
        <v>164284</v>
      </c>
      <c r="F551" s="13">
        <f t="shared" si="37"/>
        <v>162924.73</v>
      </c>
      <c r="G551" s="13">
        <f t="shared" si="36"/>
        <v>99.1726096272309</v>
      </c>
      <c r="H551" s="14"/>
      <c r="I551" s="14"/>
      <c r="J551" s="14"/>
      <c r="K551" s="14"/>
    </row>
    <row r="552" spans="1:11" s="15" customFormat="1" ht="22.5">
      <c r="A552" s="179"/>
      <c r="B552" s="179"/>
      <c r="C552" s="179"/>
      <c r="D552" s="26" t="s">
        <v>477</v>
      </c>
      <c r="E552" s="13">
        <f t="shared" si="37"/>
        <v>395300</v>
      </c>
      <c r="F552" s="13">
        <f t="shared" si="37"/>
        <v>388095.12</v>
      </c>
      <c r="G552" s="13">
        <f t="shared" si="36"/>
        <v>98.17736402732102</v>
      </c>
      <c r="H552" s="14"/>
      <c r="I552" s="14"/>
      <c r="J552" s="14"/>
      <c r="K552" s="14"/>
    </row>
    <row r="553" spans="1:11" s="15" customFormat="1" ht="11.25">
      <c r="A553" s="179"/>
      <c r="B553" s="179"/>
      <c r="C553" s="179"/>
      <c r="D553" s="26" t="s">
        <v>478</v>
      </c>
      <c r="E553" s="13">
        <f t="shared" si="37"/>
        <v>43800</v>
      </c>
      <c r="F553" s="13">
        <f t="shared" si="37"/>
        <v>38641.32</v>
      </c>
      <c r="G553" s="13">
        <f t="shared" si="36"/>
        <v>88.22219178082192</v>
      </c>
      <c r="H553" s="14"/>
      <c r="I553" s="14"/>
      <c r="J553" s="14"/>
      <c r="K553" s="14"/>
    </row>
    <row r="554" spans="1:11" s="15" customFormat="1" ht="11.25">
      <c r="A554" s="179"/>
      <c r="B554" s="179"/>
      <c r="C554" s="179"/>
      <c r="D554" s="26" t="s">
        <v>473</v>
      </c>
      <c r="E554" s="13">
        <f t="shared" si="37"/>
        <v>19200</v>
      </c>
      <c r="F554" s="13">
        <f t="shared" si="37"/>
        <v>15981.07</v>
      </c>
      <c r="G554" s="13">
        <f t="shared" si="36"/>
        <v>83.23473958333334</v>
      </c>
      <c r="H554" s="14"/>
      <c r="I554" s="14"/>
      <c r="J554" s="14"/>
      <c r="K554" s="14"/>
    </row>
    <row r="555" spans="1:11" s="8" customFormat="1" ht="36">
      <c r="A555" s="179"/>
      <c r="B555" s="179"/>
      <c r="C555" s="179"/>
      <c r="D555" s="10" t="s">
        <v>503</v>
      </c>
      <c r="E555" s="11">
        <f>SUM(E556,E557,E558,E559,E560,E561,E562,E563,E564,E565,E566,E567)</f>
        <v>450386.27999999997</v>
      </c>
      <c r="F555" s="11">
        <f>SUM(F556,F557,F558,F559,F560,F561,F562,F563,F564,F565,F566,F567)</f>
        <v>446892.24000000005</v>
      </c>
      <c r="G555" s="11">
        <f t="shared" si="36"/>
        <v>99.22421260256864</v>
      </c>
      <c r="H555" s="7"/>
      <c r="I555" s="7"/>
      <c r="J555" s="7"/>
      <c r="K555" s="7"/>
    </row>
    <row r="556" spans="1:11" s="15" customFormat="1" ht="22.5">
      <c r="A556" s="179"/>
      <c r="B556" s="179"/>
      <c r="C556" s="179"/>
      <c r="D556" s="26" t="s">
        <v>462</v>
      </c>
      <c r="E556" s="13">
        <f aca="true" t="shared" si="38" ref="E556:F558">SUM(E583,E606,E630)</f>
        <v>92000</v>
      </c>
      <c r="F556" s="13">
        <f t="shared" si="38"/>
        <v>91356.98</v>
      </c>
      <c r="G556" s="13">
        <f t="shared" si="36"/>
        <v>99.3010652173913</v>
      </c>
      <c r="H556" s="14"/>
      <c r="I556" s="14"/>
      <c r="J556" s="14"/>
      <c r="K556" s="14"/>
    </row>
    <row r="557" spans="1:11" s="15" customFormat="1" ht="22.5">
      <c r="A557" s="179"/>
      <c r="B557" s="179"/>
      <c r="C557" s="179"/>
      <c r="D557" s="26" t="s">
        <v>484</v>
      </c>
      <c r="E557" s="13">
        <f t="shared" si="38"/>
        <v>8600</v>
      </c>
      <c r="F557" s="13">
        <f t="shared" si="38"/>
        <v>8559.039999999999</v>
      </c>
      <c r="G557" s="13">
        <f aca="true" t="shared" si="39" ref="G557:G567">F557*100/E557</f>
        <v>99.52372093023254</v>
      </c>
      <c r="H557" s="14"/>
      <c r="I557" s="14"/>
      <c r="J557" s="14"/>
      <c r="K557" s="14"/>
    </row>
    <row r="558" spans="1:11" s="15" customFormat="1" ht="11.25">
      <c r="A558" s="179"/>
      <c r="B558" s="179"/>
      <c r="C558" s="179"/>
      <c r="D558" s="26" t="s">
        <v>474</v>
      </c>
      <c r="E558" s="13">
        <f t="shared" si="38"/>
        <v>48070</v>
      </c>
      <c r="F558" s="13">
        <f t="shared" si="38"/>
        <v>47728.899999999994</v>
      </c>
      <c r="G558" s="13">
        <f t="shared" si="39"/>
        <v>99.29040981901392</v>
      </c>
      <c r="H558" s="14"/>
      <c r="I558" s="14"/>
      <c r="J558" s="14"/>
      <c r="K558" s="14"/>
    </row>
    <row r="559" spans="1:11" s="15" customFormat="1" ht="11.25">
      <c r="A559" s="179"/>
      <c r="B559" s="179"/>
      <c r="C559" s="179"/>
      <c r="D559" s="26" t="s">
        <v>468</v>
      </c>
      <c r="E559" s="13">
        <f>SUM(E609,E633,)</f>
        <v>22224.489999999998</v>
      </c>
      <c r="F559" s="13">
        <f>SUM(F609,F633,)</f>
        <v>22208.879999999997</v>
      </c>
      <c r="G559" s="13">
        <f t="shared" si="39"/>
        <v>99.92976216777076</v>
      </c>
      <c r="H559" s="14"/>
      <c r="I559" s="14"/>
      <c r="J559" s="14"/>
      <c r="K559" s="14"/>
    </row>
    <row r="560" spans="1:11" s="15" customFormat="1" ht="11.25">
      <c r="A560" s="179"/>
      <c r="B560" s="179"/>
      <c r="C560" s="179"/>
      <c r="D560" s="26" t="s">
        <v>492</v>
      </c>
      <c r="E560" s="13">
        <f>SUM(E586,E610,E634)</f>
        <v>5436</v>
      </c>
      <c r="F560" s="13">
        <f>SUM(F586,F610,F634)</f>
        <v>5370</v>
      </c>
      <c r="G560" s="13">
        <f t="shared" si="39"/>
        <v>98.78587196467991</v>
      </c>
      <c r="H560" s="14"/>
      <c r="I560" s="14"/>
      <c r="J560" s="14"/>
      <c r="K560" s="14"/>
    </row>
    <row r="561" spans="1:11" s="15" customFormat="1" ht="11.25">
      <c r="A561" s="179"/>
      <c r="B561" s="179"/>
      <c r="C561" s="179"/>
      <c r="D561" s="26" t="s">
        <v>464</v>
      </c>
      <c r="E561" s="13">
        <f>SUM(E587,E611,E635)</f>
        <v>105999</v>
      </c>
      <c r="F561" s="13">
        <f>SUM(F587,F611,F635)</f>
        <v>105465.73000000001</v>
      </c>
      <c r="G561" s="13">
        <f t="shared" si="39"/>
        <v>99.49691034821085</v>
      </c>
      <c r="H561" s="14"/>
      <c r="I561" s="14"/>
      <c r="J561" s="14"/>
      <c r="K561" s="14"/>
    </row>
    <row r="562" spans="1:11" s="15" customFormat="1" ht="45">
      <c r="A562" s="179"/>
      <c r="B562" s="179"/>
      <c r="C562" s="179"/>
      <c r="D562" s="26" t="s">
        <v>510</v>
      </c>
      <c r="E562" s="13">
        <f>SUM(E649)</f>
        <v>25476.79</v>
      </c>
      <c r="F562" s="13">
        <f>SUM(F649)</f>
        <v>24908.77</v>
      </c>
      <c r="G562" s="13">
        <f t="shared" si="39"/>
        <v>97.77044125260679</v>
      </c>
      <c r="H562" s="14"/>
      <c r="I562" s="14"/>
      <c r="J562" s="14"/>
      <c r="K562" s="14"/>
    </row>
    <row r="563" spans="1:11" s="15" customFormat="1" ht="22.5">
      <c r="A563" s="179"/>
      <c r="B563" s="179"/>
      <c r="C563" s="179"/>
      <c r="D563" s="26" t="s">
        <v>465</v>
      </c>
      <c r="E563" s="13">
        <f aca="true" t="shared" si="40" ref="E563:F567">SUM(E588,E612,E636)</f>
        <v>7330</v>
      </c>
      <c r="F563" s="13">
        <f t="shared" si="40"/>
        <v>6876.18</v>
      </c>
      <c r="G563" s="13">
        <f t="shared" si="39"/>
        <v>93.8087312414734</v>
      </c>
      <c r="H563" s="14"/>
      <c r="I563" s="14"/>
      <c r="J563" s="14"/>
      <c r="K563" s="14"/>
    </row>
    <row r="564" spans="1:11" s="15" customFormat="1" ht="11.25">
      <c r="A564" s="179"/>
      <c r="B564" s="179"/>
      <c r="C564" s="179"/>
      <c r="D564" s="26" t="s">
        <v>485</v>
      </c>
      <c r="E564" s="13">
        <f t="shared" si="40"/>
        <v>1200</v>
      </c>
      <c r="F564" s="13">
        <f t="shared" si="40"/>
        <v>784.7</v>
      </c>
      <c r="G564" s="13">
        <f t="shared" si="39"/>
        <v>65.39166666666667</v>
      </c>
      <c r="H564" s="14"/>
      <c r="I564" s="14"/>
      <c r="J564" s="14"/>
      <c r="K564" s="14"/>
    </row>
    <row r="565" spans="1:11" s="15" customFormat="1" ht="11.25">
      <c r="A565" s="179"/>
      <c r="B565" s="179"/>
      <c r="C565" s="179"/>
      <c r="D565" s="26" t="s">
        <v>466</v>
      </c>
      <c r="E565" s="13">
        <f t="shared" si="40"/>
        <v>11780</v>
      </c>
      <c r="F565" s="13">
        <f t="shared" si="40"/>
        <v>11643.06</v>
      </c>
      <c r="G565" s="13">
        <f t="shared" si="39"/>
        <v>98.83752122241087</v>
      </c>
      <c r="H565" s="14"/>
      <c r="I565" s="14"/>
      <c r="J565" s="14"/>
      <c r="K565" s="14"/>
    </row>
    <row r="566" spans="1:11" s="15" customFormat="1" ht="22.5">
      <c r="A566" s="179"/>
      <c r="B566" s="179"/>
      <c r="C566" s="179"/>
      <c r="D566" s="26" t="s">
        <v>486</v>
      </c>
      <c r="E566" s="13">
        <f t="shared" si="40"/>
        <v>117600</v>
      </c>
      <c r="F566" s="13">
        <f t="shared" si="40"/>
        <v>117600</v>
      </c>
      <c r="G566" s="13">
        <f t="shared" si="39"/>
        <v>100</v>
      </c>
      <c r="H566" s="14"/>
      <c r="I566" s="14"/>
      <c r="J566" s="14"/>
      <c r="K566" s="14"/>
    </row>
    <row r="567" spans="1:11" s="15" customFormat="1" ht="33.75">
      <c r="A567" s="179"/>
      <c r="B567" s="179"/>
      <c r="C567" s="179"/>
      <c r="D567" s="26" t="s">
        <v>497</v>
      </c>
      <c r="E567" s="13">
        <f t="shared" si="40"/>
        <v>4670</v>
      </c>
      <c r="F567" s="13">
        <f t="shared" si="40"/>
        <v>4390</v>
      </c>
      <c r="G567" s="13">
        <f t="shared" si="39"/>
        <v>94.00428265524626</v>
      </c>
      <c r="H567" s="14"/>
      <c r="I567" s="14"/>
      <c r="J567" s="14"/>
      <c r="K567" s="14"/>
    </row>
    <row r="568" spans="1:11" s="8" customFormat="1" ht="12">
      <c r="A568" s="113"/>
      <c r="B568" s="113"/>
      <c r="C568" s="113"/>
      <c r="D568" s="10"/>
      <c r="E568" s="11"/>
      <c r="F568" s="11"/>
      <c r="G568" s="11"/>
      <c r="H568" s="7"/>
      <c r="I568" s="7"/>
      <c r="J568" s="7"/>
      <c r="K568" s="7"/>
    </row>
    <row r="569" spans="1:11" s="8" customFormat="1" ht="24">
      <c r="A569" s="113"/>
      <c r="B569" s="113"/>
      <c r="C569" s="113"/>
      <c r="D569" s="129" t="s">
        <v>385</v>
      </c>
      <c r="E569" s="11"/>
      <c r="F569" s="11"/>
      <c r="G569" s="11"/>
      <c r="H569" s="7"/>
      <c r="I569" s="7"/>
      <c r="J569" s="7"/>
      <c r="K569" s="7"/>
    </row>
    <row r="570" spans="1:11" s="8" customFormat="1" ht="12">
      <c r="A570" s="113"/>
      <c r="B570" s="113"/>
      <c r="C570" s="113"/>
      <c r="D570" s="10"/>
      <c r="E570" s="11"/>
      <c r="F570" s="11"/>
      <c r="G570" s="11"/>
      <c r="H570" s="7"/>
      <c r="I570" s="7"/>
      <c r="J570" s="7"/>
      <c r="K570" s="7"/>
    </row>
    <row r="571" spans="1:11" s="8" customFormat="1" ht="36">
      <c r="A571" s="119"/>
      <c r="B571" s="119"/>
      <c r="C571" s="119"/>
      <c r="D571" s="120" t="s">
        <v>383</v>
      </c>
      <c r="E571" s="121">
        <f>SUM(E572)</f>
        <v>1002300</v>
      </c>
      <c r="F571" s="121">
        <f>SUM(F572)</f>
        <v>985476.75</v>
      </c>
      <c r="G571" s="121">
        <f aca="true" t="shared" si="41" ref="G571:G651">F571*100/E571</f>
        <v>98.32153546842262</v>
      </c>
      <c r="H571" s="7"/>
      <c r="I571" s="7"/>
      <c r="J571" s="7"/>
      <c r="K571" s="7"/>
    </row>
    <row r="572" spans="1:11" s="8" customFormat="1" ht="12">
      <c r="A572" s="58"/>
      <c r="B572" s="58"/>
      <c r="C572" s="58"/>
      <c r="D572" s="5" t="s">
        <v>264</v>
      </c>
      <c r="E572" s="6">
        <f>SUM(E573,E575)</f>
        <v>1002300</v>
      </c>
      <c r="F572" s="6">
        <f>SUM(F573,F575)</f>
        <v>985476.75</v>
      </c>
      <c r="G572" s="6">
        <f t="shared" si="41"/>
        <v>98.32153546842262</v>
      </c>
      <c r="H572" s="7"/>
      <c r="I572" s="7"/>
      <c r="J572" s="7"/>
      <c r="K572" s="7"/>
    </row>
    <row r="573" spans="1:11" s="8" customFormat="1" ht="24">
      <c r="A573" s="179" t="s">
        <v>448</v>
      </c>
      <c r="B573" s="179"/>
      <c r="C573" s="179"/>
      <c r="D573" s="10" t="s">
        <v>369</v>
      </c>
      <c r="E573" s="11">
        <f>SUM(E574)</f>
        <v>5700</v>
      </c>
      <c r="F573" s="11">
        <f>SUM(F574)</f>
        <v>5698.53</v>
      </c>
      <c r="G573" s="11">
        <f t="shared" si="41"/>
        <v>99.97421052631579</v>
      </c>
      <c r="H573" s="7"/>
      <c r="I573" s="7"/>
      <c r="J573" s="7"/>
      <c r="K573" s="7"/>
    </row>
    <row r="574" spans="1:11" s="15" customFormat="1" ht="22.5">
      <c r="A574" s="179"/>
      <c r="B574" s="179"/>
      <c r="C574" s="179"/>
      <c r="D574" s="26" t="s">
        <v>488</v>
      </c>
      <c r="E574" s="13">
        <v>5700</v>
      </c>
      <c r="F574" s="13">
        <v>5698.53</v>
      </c>
      <c r="G574" s="13">
        <f t="shared" si="41"/>
        <v>99.97421052631579</v>
      </c>
      <c r="H574" s="14"/>
      <c r="I574" s="14"/>
      <c r="J574" s="14"/>
      <c r="K574" s="14"/>
    </row>
    <row r="575" spans="1:11" s="8" customFormat="1" ht="24">
      <c r="A575" s="179"/>
      <c r="B575" s="179"/>
      <c r="C575" s="179"/>
      <c r="D575" s="10" t="s">
        <v>340</v>
      </c>
      <c r="E575" s="11">
        <f>SUM(E576,E582)</f>
        <v>996600</v>
      </c>
      <c r="F575" s="11">
        <f>SUM(F576,F582)</f>
        <v>979778.22</v>
      </c>
      <c r="G575" s="11">
        <f t="shared" si="41"/>
        <v>98.31208308248043</v>
      </c>
      <c r="H575" s="7"/>
      <c r="I575" s="7"/>
      <c r="J575" s="7"/>
      <c r="K575" s="7"/>
    </row>
    <row r="576" spans="1:11" s="8" customFormat="1" ht="24">
      <c r="A576" s="179"/>
      <c r="B576" s="179"/>
      <c r="C576" s="179"/>
      <c r="D576" s="10" t="s">
        <v>376</v>
      </c>
      <c r="E576" s="11">
        <f>SUM(E577:E581)</f>
        <v>880500</v>
      </c>
      <c r="F576" s="11">
        <f>SUM(F577:F581)</f>
        <v>865251.1599999999</v>
      </c>
      <c r="G576" s="11">
        <f t="shared" si="41"/>
        <v>98.26816127200452</v>
      </c>
      <c r="H576" s="7"/>
      <c r="I576" s="7"/>
      <c r="J576" s="7"/>
      <c r="K576" s="7"/>
    </row>
    <row r="577" spans="1:11" s="15" customFormat="1" ht="22.5">
      <c r="A577" s="179"/>
      <c r="B577" s="179"/>
      <c r="C577" s="179"/>
      <c r="D577" s="26" t="s">
        <v>461</v>
      </c>
      <c r="E577" s="13">
        <v>686700</v>
      </c>
      <c r="F577" s="13">
        <v>681296.69</v>
      </c>
      <c r="G577" s="13">
        <f t="shared" si="41"/>
        <v>99.21314839085481</v>
      </c>
      <c r="H577" s="14"/>
      <c r="I577" s="14"/>
      <c r="J577" s="14"/>
      <c r="K577" s="14"/>
    </row>
    <row r="578" spans="1:11" s="15" customFormat="1" ht="22.5">
      <c r="A578" s="179"/>
      <c r="B578" s="179"/>
      <c r="C578" s="179"/>
      <c r="D578" s="26" t="s">
        <v>482</v>
      </c>
      <c r="E578" s="13">
        <v>53000</v>
      </c>
      <c r="F578" s="13">
        <v>51660.6</v>
      </c>
      <c r="G578" s="13">
        <f t="shared" si="41"/>
        <v>97.47283018867924</v>
      </c>
      <c r="H578" s="14"/>
      <c r="I578" s="14"/>
      <c r="J578" s="14"/>
      <c r="K578" s="14"/>
    </row>
    <row r="579" spans="1:11" s="15" customFormat="1" ht="22.5">
      <c r="A579" s="179"/>
      <c r="B579" s="179"/>
      <c r="C579" s="179"/>
      <c r="D579" s="26" t="s">
        <v>477</v>
      </c>
      <c r="E579" s="13">
        <v>116800</v>
      </c>
      <c r="F579" s="13">
        <v>114258.65</v>
      </c>
      <c r="G579" s="13">
        <f t="shared" si="41"/>
        <v>97.82418664383562</v>
      </c>
      <c r="H579" s="14"/>
      <c r="I579" s="14"/>
      <c r="J579" s="14"/>
      <c r="K579" s="14"/>
    </row>
    <row r="580" spans="1:11" s="15" customFormat="1" ht="11.25">
      <c r="A580" s="179"/>
      <c r="B580" s="179"/>
      <c r="C580" s="179"/>
      <c r="D580" s="26" t="s">
        <v>478</v>
      </c>
      <c r="E580" s="13">
        <v>15000</v>
      </c>
      <c r="F580" s="13">
        <v>11208.9</v>
      </c>
      <c r="G580" s="13">
        <f t="shared" si="41"/>
        <v>74.726</v>
      </c>
      <c r="H580" s="14"/>
      <c r="I580" s="14"/>
      <c r="J580" s="14"/>
      <c r="K580" s="14"/>
    </row>
    <row r="581" spans="1:11" s="15" customFormat="1" ht="11.25">
      <c r="A581" s="179"/>
      <c r="B581" s="179"/>
      <c r="C581" s="179"/>
      <c r="D581" s="26" t="s">
        <v>473</v>
      </c>
      <c r="E581" s="13">
        <v>9000</v>
      </c>
      <c r="F581" s="13">
        <v>6826.32</v>
      </c>
      <c r="G581" s="13">
        <f t="shared" si="41"/>
        <v>75.848</v>
      </c>
      <c r="H581" s="14"/>
      <c r="I581" s="14"/>
      <c r="J581" s="14"/>
      <c r="K581" s="14"/>
    </row>
    <row r="582" spans="1:11" s="8" customFormat="1" ht="36">
      <c r="A582" s="179"/>
      <c r="B582" s="179"/>
      <c r="C582" s="179"/>
      <c r="D582" s="10" t="s">
        <v>397</v>
      </c>
      <c r="E582" s="11">
        <f>SUM(E583:E592)</f>
        <v>116100</v>
      </c>
      <c r="F582" s="11">
        <f>SUM(F583:F592)</f>
        <v>114527.06</v>
      </c>
      <c r="G582" s="11">
        <f t="shared" si="41"/>
        <v>98.64518518518518</v>
      </c>
      <c r="H582" s="7"/>
      <c r="I582" s="7"/>
      <c r="J582" s="7"/>
      <c r="K582" s="7"/>
    </row>
    <row r="583" spans="1:11" s="15" customFormat="1" ht="22.5">
      <c r="A583" s="179"/>
      <c r="B583" s="179"/>
      <c r="C583" s="179"/>
      <c r="D583" s="26" t="s">
        <v>462</v>
      </c>
      <c r="E583" s="13">
        <v>25800</v>
      </c>
      <c r="F583" s="13">
        <v>25486.58</v>
      </c>
      <c r="G583" s="13">
        <f t="shared" si="41"/>
        <v>98.78519379844961</v>
      </c>
      <c r="H583" s="14"/>
      <c r="I583" s="14"/>
      <c r="J583" s="14"/>
      <c r="K583" s="14"/>
    </row>
    <row r="584" spans="1:11" s="15" customFormat="1" ht="22.5">
      <c r="A584" s="179"/>
      <c r="B584" s="179"/>
      <c r="C584" s="179"/>
      <c r="D584" s="26" t="s">
        <v>484</v>
      </c>
      <c r="E584" s="13">
        <v>2600</v>
      </c>
      <c r="F584" s="13">
        <v>2578.89</v>
      </c>
      <c r="G584" s="13">
        <f t="shared" si="41"/>
        <v>99.18807692307692</v>
      </c>
      <c r="H584" s="14"/>
      <c r="I584" s="14"/>
      <c r="J584" s="14"/>
      <c r="K584" s="14"/>
    </row>
    <row r="585" spans="1:11" s="15" customFormat="1" ht="11.25">
      <c r="A585" s="179"/>
      <c r="B585" s="179"/>
      <c r="C585" s="179"/>
      <c r="D585" s="26" t="s">
        <v>474</v>
      </c>
      <c r="E585" s="13">
        <v>18500</v>
      </c>
      <c r="F585" s="13">
        <v>18244.91</v>
      </c>
      <c r="G585" s="13">
        <f t="shared" si="41"/>
        <v>98.62113513513513</v>
      </c>
      <c r="H585" s="14"/>
      <c r="I585" s="14"/>
      <c r="J585" s="14"/>
      <c r="K585" s="14"/>
    </row>
    <row r="586" spans="1:11" s="15" customFormat="1" ht="11.25">
      <c r="A586" s="179"/>
      <c r="B586" s="179"/>
      <c r="C586" s="179"/>
      <c r="D586" s="26" t="s">
        <v>492</v>
      </c>
      <c r="E586" s="13">
        <v>2380</v>
      </c>
      <c r="F586" s="13">
        <v>2315</v>
      </c>
      <c r="G586" s="13">
        <f t="shared" si="41"/>
        <v>97.26890756302521</v>
      </c>
      <c r="H586" s="14"/>
      <c r="I586" s="14"/>
      <c r="J586" s="14"/>
      <c r="K586" s="14"/>
    </row>
    <row r="587" spans="1:11" s="15" customFormat="1" ht="11.25">
      <c r="A587" s="179"/>
      <c r="B587" s="179"/>
      <c r="C587" s="179"/>
      <c r="D587" s="26" t="s">
        <v>464</v>
      </c>
      <c r="E587" s="13">
        <v>18540</v>
      </c>
      <c r="F587" s="13">
        <v>18507.75</v>
      </c>
      <c r="G587" s="13">
        <f t="shared" si="41"/>
        <v>99.82605177993527</v>
      </c>
      <c r="H587" s="14"/>
      <c r="I587" s="14"/>
      <c r="J587" s="14"/>
      <c r="K587" s="14"/>
    </row>
    <row r="588" spans="1:11" s="15" customFormat="1" ht="22.5">
      <c r="A588" s="179"/>
      <c r="B588" s="179"/>
      <c r="C588" s="179"/>
      <c r="D588" s="26" t="s">
        <v>465</v>
      </c>
      <c r="E588" s="13">
        <v>3000</v>
      </c>
      <c r="F588" s="13">
        <v>2551.48</v>
      </c>
      <c r="G588" s="13">
        <f t="shared" si="41"/>
        <v>85.04933333333334</v>
      </c>
      <c r="H588" s="14"/>
      <c r="I588" s="14"/>
      <c r="J588" s="14"/>
      <c r="K588" s="14"/>
    </row>
    <row r="589" spans="1:11" s="15" customFormat="1" ht="11.25">
      <c r="A589" s="179"/>
      <c r="B589" s="179"/>
      <c r="C589" s="179"/>
      <c r="D589" s="26" t="s">
        <v>485</v>
      </c>
      <c r="E589" s="13">
        <v>400</v>
      </c>
      <c r="F589" s="13">
        <v>294.91</v>
      </c>
      <c r="G589" s="13">
        <f t="shared" si="41"/>
        <v>73.7275</v>
      </c>
      <c r="H589" s="14"/>
      <c r="I589" s="14"/>
      <c r="J589" s="14"/>
      <c r="K589" s="14"/>
    </row>
    <row r="590" spans="1:11" s="15" customFormat="1" ht="11.25">
      <c r="A590" s="179"/>
      <c r="B590" s="179"/>
      <c r="C590" s="179"/>
      <c r="D590" s="26" t="s">
        <v>466</v>
      </c>
      <c r="E590" s="13">
        <v>3880</v>
      </c>
      <c r="F590" s="13">
        <v>3827.54</v>
      </c>
      <c r="G590" s="13">
        <f t="shared" si="41"/>
        <v>98.6479381443299</v>
      </c>
      <c r="H590" s="14"/>
      <c r="I590" s="14"/>
      <c r="J590" s="14"/>
      <c r="K590" s="14"/>
    </row>
    <row r="591" spans="1:11" s="15" customFormat="1" ht="22.5">
      <c r="A591" s="179"/>
      <c r="B591" s="179"/>
      <c r="C591" s="179"/>
      <c r="D591" s="26" t="s">
        <v>486</v>
      </c>
      <c r="E591" s="13">
        <v>39000</v>
      </c>
      <c r="F591" s="13">
        <v>39000</v>
      </c>
      <c r="G591" s="13">
        <f t="shared" si="41"/>
        <v>100</v>
      </c>
      <c r="H591" s="14"/>
      <c r="I591" s="14"/>
      <c r="J591" s="14"/>
      <c r="K591" s="14"/>
    </row>
    <row r="592" spans="1:11" s="15" customFormat="1" ht="33.75">
      <c r="A592" s="179"/>
      <c r="B592" s="179"/>
      <c r="C592" s="179"/>
      <c r="D592" s="26" t="s">
        <v>497</v>
      </c>
      <c r="E592" s="13">
        <v>2000</v>
      </c>
      <c r="F592" s="13">
        <v>1720</v>
      </c>
      <c r="G592" s="13">
        <f t="shared" si="41"/>
        <v>86</v>
      </c>
      <c r="H592" s="14"/>
      <c r="I592" s="14"/>
      <c r="J592" s="14"/>
      <c r="K592" s="14"/>
    </row>
    <row r="593" spans="1:11" s="8" customFormat="1" ht="12">
      <c r="A593" s="113"/>
      <c r="B593" s="113"/>
      <c r="C593" s="113"/>
      <c r="D593" s="10"/>
      <c r="E593" s="11"/>
      <c r="F593" s="11"/>
      <c r="G593" s="11"/>
      <c r="H593" s="7"/>
      <c r="I593" s="7"/>
      <c r="J593" s="7"/>
      <c r="K593" s="7"/>
    </row>
    <row r="594" spans="1:11" s="8" customFormat="1" ht="24">
      <c r="A594" s="119"/>
      <c r="B594" s="119"/>
      <c r="C594" s="119"/>
      <c r="D594" s="120" t="s">
        <v>381</v>
      </c>
      <c r="E594" s="121">
        <f>SUM(E595)</f>
        <v>1053040</v>
      </c>
      <c r="F594" s="121">
        <f>SUM(F595)</f>
        <v>1046321.86</v>
      </c>
      <c r="G594" s="121">
        <f t="shared" si="41"/>
        <v>99.36202423459697</v>
      </c>
      <c r="H594" s="7"/>
      <c r="I594" s="7"/>
      <c r="J594" s="7"/>
      <c r="K594" s="7"/>
    </row>
    <row r="595" spans="1:11" s="8" customFormat="1" ht="12">
      <c r="A595" s="58"/>
      <c r="B595" s="58"/>
      <c r="C595" s="58"/>
      <c r="D595" s="5" t="s">
        <v>264</v>
      </c>
      <c r="E595" s="6">
        <f>SUM(E596,E598)</f>
        <v>1053040</v>
      </c>
      <c r="F595" s="6">
        <f>SUM(F596,F598)</f>
        <v>1046321.86</v>
      </c>
      <c r="G595" s="6">
        <f aca="true" t="shared" si="42" ref="G595:G616">F595*100/E595</f>
        <v>99.36202423459697</v>
      </c>
      <c r="H595" s="7"/>
      <c r="I595" s="7"/>
      <c r="J595" s="7"/>
      <c r="K595" s="7"/>
    </row>
    <row r="596" spans="1:11" s="8" customFormat="1" ht="24">
      <c r="A596" s="179" t="s">
        <v>448</v>
      </c>
      <c r="B596" s="179"/>
      <c r="C596" s="179"/>
      <c r="D596" s="10" t="s">
        <v>369</v>
      </c>
      <c r="E596" s="11">
        <f>SUM(E597)</f>
        <v>1400</v>
      </c>
      <c r="F596" s="11">
        <f>SUM(F597)</f>
        <v>1400</v>
      </c>
      <c r="G596" s="11">
        <f t="shared" si="42"/>
        <v>100</v>
      </c>
      <c r="H596" s="7"/>
      <c r="I596" s="7"/>
      <c r="J596" s="7"/>
      <c r="K596" s="7"/>
    </row>
    <row r="597" spans="1:11" s="15" customFormat="1" ht="22.5">
      <c r="A597" s="179"/>
      <c r="B597" s="179"/>
      <c r="C597" s="179"/>
      <c r="D597" s="26" t="s">
        <v>488</v>
      </c>
      <c r="E597" s="13">
        <v>1400</v>
      </c>
      <c r="F597" s="13">
        <v>1400</v>
      </c>
      <c r="G597" s="13">
        <f t="shared" si="42"/>
        <v>100</v>
      </c>
      <c r="H597" s="14"/>
      <c r="I597" s="14"/>
      <c r="J597" s="14"/>
      <c r="K597" s="14"/>
    </row>
    <row r="598" spans="1:11" s="8" customFormat="1" ht="24">
      <c r="A598" s="179"/>
      <c r="B598" s="179"/>
      <c r="C598" s="179"/>
      <c r="D598" s="10" t="s">
        <v>340</v>
      </c>
      <c r="E598" s="11">
        <f>SUM(E599,E605)</f>
        <v>1051640</v>
      </c>
      <c r="F598" s="11">
        <f>SUM(F599,F605)</f>
        <v>1044921.86</v>
      </c>
      <c r="G598" s="11">
        <f t="shared" si="42"/>
        <v>99.36117492678103</v>
      </c>
      <c r="H598" s="7"/>
      <c r="I598" s="7"/>
      <c r="J598" s="7"/>
      <c r="K598" s="7"/>
    </row>
    <row r="599" spans="1:11" s="8" customFormat="1" ht="24">
      <c r="A599" s="179"/>
      <c r="B599" s="179"/>
      <c r="C599" s="179"/>
      <c r="D599" s="10" t="s">
        <v>547</v>
      </c>
      <c r="E599" s="11">
        <f>SUM(E600:E604)</f>
        <v>863440</v>
      </c>
      <c r="F599" s="11">
        <f>SUM(F600:F604)</f>
        <v>857415.59</v>
      </c>
      <c r="G599" s="11">
        <f t="shared" si="42"/>
        <v>99.30227809691466</v>
      </c>
      <c r="H599" s="7"/>
      <c r="I599" s="7"/>
      <c r="J599" s="7"/>
      <c r="K599" s="7"/>
    </row>
    <row r="600" spans="1:11" s="15" customFormat="1" ht="22.5">
      <c r="A600" s="179"/>
      <c r="B600" s="179"/>
      <c r="C600" s="179"/>
      <c r="D600" s="26" t="s">
        <v>461</v>
      </c>
      <c r="E600" s="13">
        <v>679956</v>
      </c>
      <c r="F600" s="13">
        <v>679873.49</v>
      </c>
      <c r="G600" s="13">
        <f t="shared" si="42"/>
        <v>99.98786539129003</v>
      </c>
      <c r="H600" s="14"/>
      <c r="I600" s="14"/>
      <c r="J600" s="14"/>
      <c r="K600" s="14"/>
    </row>
    <row r="601" spans="1:11" s="15" customFormat="1" ht="22.5">
      <c r="A601" s="179"/>
      <c r="B601" s="179"/>
      <c r="C601" s="179"/>
      <c r="D601" s="26" t="s">
        <v>482</v>
      </c>
      <c r="E601" s="13">
        <v>48684</v>
      </c>
      <c r="F601" s="13">
        <v>48684</v>
      </c>
      <c r="G601" s="13">
        <f t="shared" si="42"/>
        <v>100</v>
      </c>
      <c r="H601" s="14"/>
      <c r="I601" s="14"/>
      <c r="J601" s="14"/>
      <c r="K601" s="14"/>
    </row>
    <row r="602" spans="1:11" s="15" customFormat="1" ht="22.5">
      <c r="A602" s="179"/>
      <c r="B602" s="179"/>
      <c r="C602" s="179"/>
      <c r="D602" s="26" t="s">
        <v>477</v>
      </c>
      <c r="E602" s="13">
        <v>120000</v>
      </c>
      <c r="F602" s="13">
        <v>115518.2</v>
      </c>
      <c r="G602" s="13">
        <f t="shared" si="42"/>
        <v>96.26516666666667</v>
      </c>
      <c r="H602" s="14"/>
      <c r="I602" s="14"/>
      <c r="J602" s="14"/>
      <c r="K602" s="14"/>
    </row>
    <row r="603" spans="1:11" s="15" customFormat="1" ht="11.25">
      <c r="A603" s="179"/>
      <c r="B603" s="179"/>
      <c r="C603" s="179"/>
      <c r="D603" s="26" t="s">
        <v>478</v>
      </c>
      <c r="E603" s="13">
        <v>9800</v>
      </c>
      <c r="F603" s="13">
        <v>9003.1</v>
      </c>
      <c r="G603" s="13">
        <f t="shared" si="42"/>
        <v>91.86836734693877</v>
      </c>
      <c r="H603" s="14"/>
      <c r="I603" s="14"/>
      <c r="J603" s="14"/>
      <c r="K603" s="14"/>
    </row>
    <row r="604" spans="1:11" s="15" customFormat="1" ht="11.25">
      <c r="A604" s="179"/>
      <c r="B604" s="179"/>
      <c r="C604" s="179"/>
      <c r="D604" s="26" t="s">
        <v>473</v>
      </c>
      <c r="E604" s="13">
        <v>5000</v>
      </c>
      <c r="F604" s="13">
        <v>4336.8</v>
      </c>
      <c r="G604" s="13">
        <f t="shared" si="42"/>
        <v>86.736</v>
      </c>
      <c r="H604" s="14"/>
      <c r="I604" s="14"/>
      <c r="J604" s="14"/>
      <c r="K604" s="14"/>
    </row>
    <row r="605" spans="1:11" s="8" customFormat="1" ht="36">
      <c r="A605" s="179"/>
      <c r="B605" s="179"/>
      <c r="C605" s="179"/>
      <c r="D605" s="10" t="s">
        <v>397</v>
      </c>
      <c r="E605" s="11">
        <f>SUM(E606:E616)</f>
        <v>188200</v>
      </c>
      <c r="F605" s="11">
        <f>SUM(F606:F616)</f>
        <v>187506.27000000002</v>
      </c>
      <c r="G605" s="11">
        <f t="shared" si="42"/>
        <v>99.63138682252922</v>
      </c>
      <c r="H605" s="7"/>
      <c r="I605" s="7"/>
      <c r="J605" s="7"/>
      <c r="K605" s="7"/>
    </row>
    <row r="606" spans="1:11" s="15" customFormat="1" ht="22.5">
      <c r="A606" s="179"/>
      <c r="B606" s="179"/>
      <c r="C606" s="179"/>
      <c r="D606" s="26" t="s">
        <v>462</v>
      </c>
      <c r="E606" s="13">
        <v>36500</v>
      </c>
      <c r="F606" s="13">
        <v>36471.96</v>
      </c>
      <c r="G606" s="13">
        <f t="shared" si="42"/>
        <v>99.92317808219178</v>
      </c>
      <c r="H606" s="14"/>
      <c r="I606" s="14"/>
      <c r="J606" s="14"/>
      <c r="K606" s="14"/>
    </row>
    <row r="607" spans="1:11" s="15" customFormat="1" ht="22.5">
      <c r="A607" s="179"/>
      <c r="B607" s="179"/>
      <c r="C607" s="179"/>
      <c r="D607" s="26" t="s">
        <v>484</v>
      </c>
      <c r="E607" s="13">
        <v>3000</v>
      </c>
      <c r="F607" s="13">
        <v>3000</v>
      </c>
      <c r="G607" s="13">
        <f t="shared" si="42"/>
        <v>100</v>
      </c>
      <c r="H607" s="14"/>
      <c r="I607" s="14"/>
      <c r="J607" s="14"/>
      <c r="K607" s="14"/>
    </row>
    <row r="608" spans="1:11" s="15" customFormat="1" ht="11.25">
      <c r="A608" s="179"/>
      <c r="B608" s="179"/>
      <c r="C608" s="179"/>
      <c r="D608" s="26" t="s">
        <v>474</v>
      </c>
      <c r="E608" s="13">
        <v>17570</v>
      </c>
      <c r="F608" s="13">
        <v>17516.94</v>
      </c>
      <c r="G608" s="13">
        <f t="shared" si="42"/>
        <v>99.69800796812747</v>
      </c>
      <c r="H608" s="14"/>
      <c r="I608" s="14"/>
      <c r="J608" s="14"/>
      <c r="K608" s="14"/>
    </row>
    <row r="609" spans="1:11" s="15" customFormat="1" ht="11.25">
      <c r="A609" s="179"/>
      <c r="B609" s="179"/>
      <c r="C609" s="179"/>
      <c r="D609" s="26" t="s">
        <v>463</v>
      </c>
      <c r="E609" s="13">
        <v>13815</v>
      </c>
      <c r="F609" s="13">
        <v>13814.42</v>
      </c>
      <c r="G609" s="13">
        <f t="shared" si="42"/>
        <v>99.99580166485704</v>
      </c>
      <c r="H609" s="14"/>
      <c r="I609" s="14"/>
      <c r="J609" s="14"/>
      <c r="K609" s="14"/>
    </row>
    <row r="610" spans="1:11" s="15" customFormat="1" ht="11.25">
      <c r="A610" s="179"/>
      <c r="B610" s="179"/>
      <c r="C610" s="179"/>
      <c r="D610" s="26" t="s">
        <v>492</v>
      </c>
      <c r="E610" s="13">
        <v>926</v>
      </c>
      <c r="F610" s="13">
        <v>926</v>
      </c>
      <c r="G610" s="13">
        <f t="shared" si="42"/>
        <v>100</v>
      </c>
      <c r="H610" s="14"/>
      <c r="I610" s="14"/>
      <c r="J610" s="14"/>
      <c r="K610" s="14"/>
    </row>
    <row r="611" spans="1:11" s="15" customFormat="1" ht="11.25">
      <c r="A611" s="179"/>
      <c r="B611" s="179"/>
      <c r="C611" s="179"/>
      <c r="D611" s="26" t="s">
        <v>464</v>
      </c>
      <c r="E611" s="13">
        <v>74089</v>
      </c>
      <c r="F611" s="13">
        <v>73611.69</v>
      </c>
      <c r="G611" s="13">
        <f t="shared" si="42"/>
        <v>99.3557613140952</v>
      </c>
      <c r="H611" s="14"/>
      <c r="I611" s="14"/>
      <c r="J611" s="14"/>
      <c r="K611" s="14"/>
    </row>
    <row r="612" spans="1:11" s="15" customFormat="1" ht="22.5">
      <c r="A612" s="179"/>
      <c r="B612" s="179"/>
      <c r="C612" s="179"/>
      <c r="D612" s="26" t="s">
        <v>465</v>
      </c>
      <c r="E612" s="13">
        <v>2130</v>
      </c>
      <c r="F612" s="13">
        <v>2125.23</v>
      </c>
      <c r="G612" s="13">
        <f t="shared" si="42"/>
        <v>99.77605633802817</v>
      </c>
      <c r="H612" s="14"/>
      <c r="I612" s="14"/>
      <c r="J612" s="14"/>
      <c r="K612" s="14"/>
    </row>
    <row r="613" spans="1:11" s="15" customFormat="1" ht="11.25">
      <c r="A613" s="179"/>
      <c r="B613" s="179"/>
      <c r="C613" s="179"/>
      <c r="D613" s="26" t="s">
        <v>485</v>
      </c>
      <c r="E613" s="13">
        <v>300</v>
      </c>
      <c r="F613" s="13">
        <v>221.5</v>
      </c>
      <c r="G613" s="13">
        <f t="shared" si="42"/>
        <v>73.83333333333333</v>
      </c>
      <c r="H613" s="14"/>
      <c r="I613" s="14"/>
      <c r="J613" s="14"/>
      <c r="K613" s="14"/>
    </row>
    <row r="614" spans="1:11" s="15" customFormat="1" ht="11.25">
      <c r="A614" s="179"/>
      <c r="B614" s="179"/>
      <c r="C614" s="179"/>
      <c r="D614" s="26" t="s">
        <v>466</v>
      </c>
      <c r="E614" s="13">
        <v>4800</v>
      </c>
      <c r="F614" s="13">
        <v>4748.53</v>
      </c>
      <c r="G614" s="13">
        <f t="shared" si="42"/>
        <v>98.92770833333333</v>
      </c>
      <c r="H614" s="14"/>
      <c r="I614" s="14"/>
      <c r="J614" s="14"/>
      <c r="K614" s="14"/>
    </row>
    <row r="615" spans="1:11" s="15" customFormat="1" ht="22.5">
      <c r="A615" s="179"/>
      <c r="B615" s="179"/>
      <c r="C615" s="179"/>
      <c r="D615" s="26" t="s">
        <v>486</v>
      </c>
      <c r="E615" s="13">
        <v>33500</v>
      </c>
      <c r="F615" s="13">
        <v>33500</v>
      </c>
      <c r="G615" s="13">
        <f t="shared" si="42"/>
        <v>100</v>
      </c>
      <c r="H615" s="14"/>
      <c r="I615" s="14"/>
      <c r="J615" s="14"/>
      <c r="K615" s="14"/>
    </row>
    <row r="616" spans="1:11" s="15" customFormat="1" ht="33.75">
      <c r="A616" s="179"/>
      <c r="B616" s="179"/>
      <c r="C616" s="179"/>
      <c r="D616" s="26" t="s">
        <v>497</v>
      </c>
      <c r="E616" s="13">
        <v>1570</v>
      </c>
      <c r="F616" s="13">
        <v>1570</v>
      </c>
      <c r="G616" s="13">
        <f t="shared" si="42"/>
        <v>100</v>
      </c>
      <c r="H616" s="14"/>
      <c r="I616" s="14"/>
      <c r="J616" s="14"/>
      <c r="K616" s="14"/>
    </row>
    <row r="617" spans="1:11" s="8" customFormat="1" ht="12">
      <c r="A617" s="113"/>
      <c r="B617" s="113"/>
      <c r="C617" s="113"/>
      <c r="D617" s="10"/>
      <c r="E617" s="11"/>
      <c r="F617" s="11"/>
      <c r="G617" s="11"/>
      <c r="H617" s="7"/>
      <c r="I617" s="7"/>
      <c r="J617" s="7"/>
      <c r="K617" s="7"/>
    </row>
    <row r="618" spans="1:11" s="8" customFormat="1" ht="12">
      <c r="A618" s="119"/>
      <c r="B618" s="119"/>
      <c r="C618" s="119"/>
      <c r="D618" s="120" t="s">
        <v>382</v>
      </c>
      <c r="E618" s="121">
        <f>SUM(E619)</f>
        <v>1247509.49</v>
      </c>
      <c r="F618" s="121">
        <f>SUM(F619)</f>
        <v>1244001.18</v>
      </c>
      <c r="G618" s="121">
        <f t="shared" si="41"/>
        <v>99.71877488483074</v>
      </c>
      <c r="H618" s="7"/>
      <c r="I618" s="7"/>
      <c r="J618" s="7"/>
      <c r="K618" s="7"/>
    </row>
    <row r="619" spans="1:11" s="8" customFormat="1" ht="12">
      <c r="A619" s="58"/>
      <c r="B619" s="58"/>
      <c r="C619" s="58"/>
      <c r="D619" s="5" t="s">
        <v>264</v>
      </c>
      <c r="E619" s="6">
        <f>SUM(E620,E622)</f>
        <v>1247509.49</v>
      </c>
      <c r="F619" s="6">
        <f>SUM(F620,F622)</f>
        <v>1244001.18</v>
      </c>
      <c r="G619" s="6">
        <f t="shared" si="41"/>
        <v>99.71877488483074</v>
      </c>
      <c r="H619" s="7"/>
      <c r="I619" s="7"/>
      <c r="J619" s="7"/>
      <c r="K619" s="7"/>
    </row>
    <row r="620" spans="1:11" s="8" customFormat="1" ht="24">
      <c r="A620" s="179" t="s">
        <v>448</v>
      </c>
      <c r="B620" s="179"/>
      <c r="C620" s="179"/>
      <c r="D620" s="10" t="s">
        <v>369</v>
      </c>
      <c r="E620" s="11">
        <f>SUM(E621)</f>
        <v>43000</v>
      </c>
      <c r="F620" s="11">
        <f>SUM(F621)</f>
        <v>41305.37</v>
      </c>
      <c r="G620" s="11">
        <f t="shared" si="41"/>
        <v>96.05900000000001</v>
      </c>
      <c r="H620" s="7"/>
      <c r="I620" s="7"/>
      <c r="J620" s="7"/>
      <c r="K620" s="7"/>
    </row>
    <row r="621" spans="1:11" s="15" customFormat="1" ht="22.5">
      <c r="A621" s="179"/>
      <c r="B621" s="179"/>
      <c r="C621" s="179"/>
      <c r="D621" s="26" t="s">
        <v>488</v>
      </c>
      <c r="E621" s="13">
        <v>43000</v>
      </c>
      <c r="F621" s="13">
        <v>41305.37</v>
      </c>
      <c r="G621" s="13">
        <f t="shared" si="41"/>
        <v>96.05900000000001</v>
      </c>
      <c r="H621" s="14"/>
      <c r="I621" s="14"/>
      <c r="J621" s="14"/>
      <c r="K621" s="14"/>
    </row>
    <row r="622" spans="1:11" s="8" customFormat="1" ht="24">
      <c r="A622" s="179"/>
      <c r="B622" s="179"/>
      <c r="C622" s="179"/>
      <c r="D622" s="10" t="s">
        <v>340</v>
      </c>
      <c r="E622" s="11">
        <f>SUM(E623,E629)</f>
        <v>1204509.49</v>
      </c>
      <c r="F622" s="11">
        <f>SUM(F623,F629)</f>
        <v>1202695.8099999998</v>
      </c>
      <c r="G622" s="11">
        <f t="shared" si="41"/>
        <v>99.84942584387608</v>
      </c>
      <c r="H622" s="7"/>
      <c r="I622" s="7"/>
      <c r="J622" s="7"/>
      <c r="K622" s="7"/>
    </row>
    <row r="623" spans="1:11" s="8" customFormat="1" ht="24">
      <c r="A623" s="179"/>
      <c r="B623" s="179"/>
      <c r="C623" s="179"/>
      <c r="D623" s="10" t="s">
        <v>376</v>
      </c>
      <c r="E623" s="11">
        <f>SUM(E624:E628)</f>
        <v>1083900</v>
      </c>
      <c r="F623" s="11">
        <f>SUM(F624:F628)</f>
        <v>1082745.67</v>
      </c>
      <c r="G623" s="11">
        <f t="shared" si="41"/>
        <v>99.89350216809669</v>
      </c>
      <c r="H623" s="7"/>
      <c r="I623" s="7"/>
      <c r="J623" s="7"/>
      <c r="K623" s="7"/>
    </row>
    <row r="624" spans="1:11" s="15" customFormat="1" ht="22.5">
      <c r="A624" s="179"/>
      <c r="B624" s="179"/>
      <c r="C624" s="179"/>
      <c r="D624" s="26" t="s">
        <v>461</v>
      </c>
      <c r="E624" s="13">
        <v>838600</v>
      </c>
      <c r="F624" s="13">
        <v>838600</v>
      </c>
      <c r="G624" s="13">
        <f t="shared" si="41"/>
        <v>100</v>
      </c>
      <c r="H624" s="14"/>
      <c r="I624" s="14"/>
      <c r="J624" s="14"/>
      <c r="K624" s="14"/>
    </row>
    <row r="625" spans="1:11" s="15" customFormat="1" ht="22.5">
      <c r="A625" s="179"/>
      <c r="B625" s="179"/>
      <c r="C625" s="179"/>
      <c r="D625" s="26" t="s">
        <v>482</v>
      </c>
      <c r="E625" s="13">
        <v>62600</v>
      </c>
      <c r="F625" s="13">
        <v>62580.13</v>
      </c>
      <c r="G625" s="13">
        <f t="shared" si="41"/>
        <v>99.9682587859425</v>
      </c>
      <c r="H625" s="14"/>
      <c r="I625" s="14"/>
      <c r="J625" s="14"/>
      <c r="K625" s="14"/>
    </row>
    <row r="626" spans="1:11" s="15" customFormat="1" ht="22.5">
      <c r="A626" s="179"/>
      <c r="B626" s="179"/>
      <c r="C626" s="179"/>
      <c r="D626" s="26" t="s">
        <v>477</v>
      </c>
      <c r="E626" s="13">
        <v>158500</v>
      </c>
      <c r="F626" s="13">
        <v>158318.27</v>
      </c>
      <c r="G626" s="13">
        <f t="shared" si="41"/>
        <v>99.88534384858043</v>
      </c>
      <c r="H626" s="14"/>
      <c r="I626" s="14"/>
      <c r="J626" s="14"/>
      <c r="K626" s="14"/>
    </row>
    <row r="627" spans="1:11" s="15" customFormat="1" ht="11.25">
      <c r="A627" s="179"/>
      <c r="B627" s="179"/>
      <c r="C627" s="179"/>
      <c r="D627" s="26" t="s">
        <v>478</v>
      </c>
      <c r="E627" s="13">
        <v>19000</v>
      </c>
      <c r="F627" s="13">
        <v>18429.32</v>
      </c>
      <c r="G627" s="13">
        <f t="shared" si="41"/>
        <v>96.99642105263158</v>
      </c>
      <c r="H627" s="14"/>
      <c r="I627" s="14"/>
      <c r="J627" s="14"/>
      <c r="K627" s="14"/>
    </row>
    <row r="628" spans="1:11" s="15" customFormat="1" ht="11.25">
      <c r="A628" s="179"/>
      <c r="B628" s="179"/>
      <c r="C628" s="179"/>
      <c r="D628" s="26" t="s">
        <v>473</v>
      </c>
      <c r="E628" s="13">
        <v>5200</v>
      </c>
      <c r="F628" s="13">
        <v>4817.95</v>
      </c>
      <c r="G628" s="13">
        <f t="shared" si="41"/>
        <v>92.65288461538462</v>
      </c>
      <c r="H628" s="14"/>
      <c r="I628" s="14"/>
      <c r="J628" s="14"/>
      <c r="K628" s="14"/>
    </row>
    <row r="629" spans="1:11" s="8" customFormat="1" ht="36">
      <c r="A629" s="179"/>
      <c r="B629" s="179"/>
      <c r="C629" s="179"/>
      <c r="D629" s="10" t="s">
        <v>397</v>
      </c>
      <c r="E629" s="11">
        <f>SUM(E630:E640)</f>
        <v>120609.48999999999</v>
      </c>
      <c r="F629" s="11">
        <f>SUM(F630:F640)</f>
        <v>119950.14</v>
      </c>
      <c r="G629" s="11">
        <f t="shared" si="41"/>
        <v>99.45331830853443</v>
      </c>
      <c r="H629" s="7"/>
      <c r="I629" s="7"/>
      <c r="J629" s="7"/>
      <c r="K629" s="7"/>
    </row>
    <row r="630" spans="1:11" s="15" customFormat="1" ht="22.5">
      <c r="A630" s="179"/>
      <c r="B630" s="179"/>
      <c r="C630" s="179"/>
      <c r="D630" s="26" t="s">
        <v>462</v>
      </c>
      <c r="E630" s="13">
        <v>29700</v>
      </c>
      <c r="F630" s="13">
        <v>29398.44</v>
      </c>
      <c r="G630" s="13">
        <f t="shared" si="41"/>
        <v>98.98464646464646</v>
      </c>
      <c r="H630" s="14"/>
      <c r="I630" s="14"/>
      <c r="J630" s="14"/>
      <c r="K630" s="14"/>
    </row>
    <row r="631" spans="1:11" s="15" customFormat="1" ht="22.5">
      <c r="A631" s="179"/>
      <c r="B631" s="179"/>
      <c r="C631" s="179"/>
      <c r="D631" s="26" t="s">
        <v>484</v>
      </c>
      <c r="E631" s="13">
        <v>3000</v>
      </c>
      <c r="F631" s="13">
        <v>2980.15</v>
      </c>
      <c r="G631" s="13">
        <f t="shared" si="41"/>
        <v>99.33833333333334</v>
      </c>
      <c r="H631" s="14"/>
      <c r="I631" s="14"/>
      <c r="J631" s="14"/>
      <c r="K631" s="14"/>
    </row>
    <row r="632" spans="1:11" s="15" customFormat="1" ht="11.25">
      <c r="A632" s="179"/>
      <c r="B632" s="179"/>
      <c r="C632" s="179"/>
      <c r="D632" s="26" t="s">
        <v>474</v>
      </c>
      <c r="E632" s="13">
        <v>12000</v>
      </c>
      <c r="F632" s="13">
        <v>11967.05</v>
      </c>
      <c r="G632" s="13">
        <f t="shared" si="41"/>
        <v>99.72541666666666</v>
      </c>
      <c r="H632" s="14"/>
      <c r="I632" s="14"/>
      <c r="J632" s="14"/>
      <c r="K632" s="14"/>
    </row>
    <row r="633" spans="1:11" s="15" customFormat="1" ht="11.25">
      <c r="A633" s="179"/>
      <c r="B633" s="179"/>
      <c r="C633" s="179"/>
      <c r="D633" s="26" t="s">
        <v>463</v>
      </c>
      <c r="E633" s="13">
        <v>8409.49</v>
      </c>
      <c r="F633" s="13">
        <v>8394.46</v>
      </c>
      <c r="G633" s="13">
        <f t="shared" si="41"/>
        <v>99.82127334713519</v>
      </c>
      <c r="H633" s="14"/>
      <c r="I633" s="14"/>
      <c r="J633" s="14"/>
      <c r="K633" s="14"/>
    </row>
    <row r="634" spans="1:11" s="15" customFormat="1" ht="11.25">
      <c r="A634" s="179"/>
      <c r="B634" s="179"/>
      <c r="C634" s="179"/>
      <c r="D634" s="26" t="s">
        <v>492</v>
      </c>
      <c r="E634" s="13">
        <v>2130</v>
      </c>
      <c r="F634" s="13">
        <v>2129</v>
      </c>
      <c r="G634" s="13">
        <f t="shared" si="41"/>
        <v>99.9530516431925</v>
      </c>
      <c r="H634" s="14"/>
      <c r="I634" s="14"/>
      <c r="J634" s="14"/>
      <c r="K634" s="14"/>
    </row>
    <row r="635" spans="1:11" s="15" customFormat="1" ht="11.25">
      <c r="A635" s="179"/>
      <c r="B635" s="179"/>
      <c r="C635" s="179"/>
      <c r="D635" s="26" t="s">
        <v>464</v>
      </c>
      <c r="E635" s="13">
        <v>13370</v>
      </c>
      <c r="F635" s="13">
        <v>13346.29</v>
      </c>
      <c r="G635" s="13">
        <f t="shared" si="41"/>
        <v>99.8226626776365</v>
      </c>
      <c r="H635" s="14"/>
      <c r="I635" s="14"/>
      <c r="J635" s="14"/>
      <c r="K635" s="14"/>
    </row>
    <row r="636" spans="1:11" s="15" customFormat="1" ht="22.5">
      <c r="A636" s="179"/>
      <c r="B636" s="179"/>
      <c r="C636" s="179"/>
      <c r="D636" s="26" t="s">
        <v>465</v>
      </c>
      <c r="E636" s="13">
        <v>2200</v>
      </c>
      <c r="F636" s="13">
        <v>2199.47</v>
      </c>
      <c r="G636" s="13">
        <f t="shared" si="41"/>
        <v>99.97590909090908</v>
      </c>
      <c r="H636" s="14"/>
      <c r="I636" s="14"/>
      <c r="J636" s="14"/>
      <c r="K636" s="14"/>
    </row>
    <row r="637" spans="1:11" s="15" customFormat="1" ht="11.25">
      <c r="A637" s="179"/>
      <c r="B637" s="179"/>
      <c r="C637" s="179"/>
      <c r="D637" s="26" t="s">
        <v>485</v>
      </c>
      <c r="E637" s="13">
        <v>500</v>
      </c>
      <c r="F637" s="13">
        <v>268.29</v>
      </c>
      <c r="G637" s="13">
        <f t="shared" si="41"/>
        <v>53.65800000000001</v>
      </c>
      <c r="H637" s="14"/>
      <c r="I637" s="14"/>
      <c r="J637" s="14"/>
      <c r="K637" s="14"/>
    </row>
    <row r="638" spans="1:11" s="15" customFormat="1" ht="11.25">
      <c r="A638" s="179"/>
      <c r="B638" s="179"/>
      <c r="C638" s="179"/>
      <c r="D638" s="26" t="s">
        <v>466</v>
      </c>
      <c r="E638" s="13">
        <v>3100</v>
      </c>
      <c r="F638" s="13">
        <v>3066.99</v>
      </c>
      <c r="G638" s="13">
        <f t="shared" si="41"/>
        <v>98.93516129032258</v>
      </c>
      <c r="H638" s="14"/>
      <c r="I638" s="14"/>
      <c r="J638" s="14"/>
      <c r="K638" s="14"/>
    </row>
    <row r="639" spans="1:11" s="15" customFormat="1" ht="22.5">
      <c r="A639" s="179"/>
      <c r="B639" s="179"/>
      <c r="C639" s="179"/>
      <c r="D639" s="26" t="s">
        <v>486</v>
      </c>
      <c r="E639" s="13">
        <v>45100</v>
      </c>
      <c r="F639" s="13">
        <v>45100</v>
      </c>
      <c r="G639" s="13">
        <f t="shared" si="41"/>
        <v>100</v>
      </c>
      <c r="H639" s="14"/>
      <c r="I639" s="14"/>
      <c r="J639" s="14"/>
      <c r="K639" s="14"/>
    </row>
    <row r="640" spans="1:11" s="15" customFormat="1" ht="33.75">
      <c r="A640" s="179"/>
      <c r="B640" s="179"/>
      <c r="C640" s="179"/>
      <c r="D640" s="26" t="s">
        <v>497</v>
      </c>
      <c r="E640" s="13">
        <v>1100</v>
      </c>
      <c r="F640" s="13">
        <v>1100</v>
      </c>
      <c r="G640" s="13">
        <f t="shared" si="41"/>
        <v>100</v>
      </c>
      <c r="H640" s="14"/>
      <c r="I640" s="14"/>
      <c r="J640" s="14"/>
      <c r="K640" s="14"/>
    </row>
    <row r="641" spans="1:11" s="8" customFormat="1" ht="12">
      <c r="A641" s="9"/>
      <c r="B641" s="9"/>
      <c r="C641" s="9"/>
      <c r="D641" s="10"/>
      <c r="E641" s="11"/>
      <c r="F641" s="11"/>
      <c r="G641" s="11"/>
      <c r="H641" s="7"/>
      <c r="I641" s="7"/>
      <c r="J641" s="7"/>
      <c r="K641" s="7"/>
    </row>
    <row r="642" spans="1:11" s="8" customFormat="1" ht="24">
      <c r="A642" s="119"/>
      <c r="B642" s="119"/>
      <c r="C642" s="119"/>
      <c r="D642" s="120" t="s">
        <v>411</v>
      </c>
      <c r="E642" s="121">
        <f>SUM(E643)</f>
        <v>211586.15</v>
      </c>
      <c r="F642" s="121">
        <f>SUM(F643)</f>
        <v>196578.44999999998</v>
      </c>
      <c r="G642" s="121">
        <f t="shared" si="41"/>
        <v>92.90704991796486</v>
      </c>
      <c r="H642" s="7"/>
      <c r="I642" s="7"/>
      <c r="J642" s="7"/>
      <c r="K642" s="7"/>
    </row>
    <row r="643" spans="1:11" s="8" customFormat="1" ht="12">
      <c r="A643" s="58"/>
      <c r="B643" s="58"/>
      <c r="C643" s="58"/>
      <c r="D643" s="5" t="s">
        <v>264</v>
      </c>
      <c r="E643" s="6">
        <f>SUM(E644,E647)</f>
        <v>211586.15</v>
      </c>
      <c r="F643" s="6">
        <f>SUM(F644,F647)</f>
        <v>196578.44999999998</v>
      </c>
      <c r="G643" s="6">
        <f t="shared" si="41"/>
        <v>92.90704991796486</v>
      </c>
      <c r="H643" s="7"/>
      <c r="I643" s="7"/>
      <c r="J643" s="7"/>
      <c r="K643" s="7"/>
    </row>
    <row r="644" spans="1:11" s="8" customFormat="1" ht="24">
      <c r="A644" s="179" t="s">
        <v>448</v>
      </c>
      <c r="B644" s="179"/>
      <c r="C644" s="179"/>
      <c r="D644" s="10" t="s">
        <v>364</v>
      </c>
      <c r="E644" s="11">
        <f>SUM(E645:E646)</f>
        <v>186109.36</v>
      </c>
      <c r="F644" s="11">
        <f>SUM(F645:F646)</f>
        <v>171669.68</v>
      </c>
      <c r="G644" s="11">
        <f t="shared" si="41"/>
        <v>92.24129296882221</v>
      </c>
      <c r="H644" s="7"/>
      <c r="I644" s="7"/>
      <c r="J644" s="7"/>
      <c r="K644" s="7"/>
    </row>
    <row r="645" spans="1:11" s="15" customFormat="1" ht="67.5">
      <c r="A645" s="179"/>
      <c r="B645" s="179"/>
      <c r="C645" s="179"/>
      <c r="D645" s="26" t="s">
        <v>62</v>
      </c>
      <c r="E645" s="13">
        <v>21109.36</v>
      </c>
      <c r="F645" s="13">
        <v>9240.6</v>
      </c>
      <c r="G645" s="13">
        <f t="shared" si="41"/>
        <v>43.77489417016906</v>
      </c>
      <c r="H645" s="14"/>
      <c r="I645" s="14"/>
      <c r="J645" s="14"/>
      <c r="K645" s="14"/>
    </row>
    <row r="646" spans="1:11" s="15" customFormat="1" ht="33.75">
      <c r="A646" s="179"/>
      <c r="B646" s="179"/>
      <c r="C646" s="179"/>
      <c r="D646" s="26" t="s">
        <v>63</v>
      </c>
      <c r="E646" s="13">
        <v>165000</v>
      </c>
      <c r="F646" s="13">
        <v>162429.08</v>
      </c>
      <c r="G646" s="13">
        <f t="shared" si="41"/>
        <v>98.44186666666666</v>
      </c>
      <c r="H646" s="14"/>
      <c r="I646" s="14"/>
      <c r="J646" s="14"/>
      <c r="K646" s="14"/>
    </row>
    <row r="647" spans="1:11" s="8" customFormat="1" ht="24">
      <c r="A647" s="179"/>
      <c r="B647" s="179"/>
      <c r="C647" s="179"/>
      <c r="D647" s="10" t="s">
        <v>340</v>
      </c>
      <c r="E647" s="11">
        <f>SUM(E648)</f>
        <v>25476.79</v>
      </c>
      <c r="F647" s="11">
        <f>SUM(F648)</f>
        <v>24908.77</v>
      </c>
      <c r="G647" s="11">
        <f t="shared" si="41"/>
        <v>97.77044125260679</v>
      </c>
      <c r="H647" s="7"/>
      <c r="I647" s="7"/>
      <c r="J647" s="7"/>
      <c r="K647" s="7"/>
    </row>
    <row r="648" spans="1:11" s="8" customFormat="1" ht="36">
      <c r="A648" s="179"/>
      <c r="B648" s="179"/>
      <c r="C648" s="179"/>
      <c r="D648" s="10" t="s">
        <v>366</v>
      </c>
      <c r="E648" s="11">
        <f>SUM(E649)</f>
        <v>25476.79</v>
      </c>
      <c r="F648" s="11">
        <f>SUM(F649)</f>
        <v>24908.77</v>
      </c>
      <c r="G648" s="11">
        <f t="shared" si="41"/>
        <v>97.77044125260679</v>
      </c>
      <c r="H648" s="7"/>
      <c r="I648" s="7"/>
      <c r="J648" s="7"/>
      <c r="K648" s="7"/>
    </row>
    <row r="649" spans="1:11" s="15" customFormat="1" ht="45">
      <c r="A649" s="179"/>
      <c r="B649" s="179"/>
      <c r="C649" s="179"/>
      <c r="D649" s="26" t="s">
        <v>510</v>
      </c>
      <c r="E649" s="13">
        <v>25476.79</v>
      </c>
      <c r="F649" s="13">
        <v>24908.77</v>
      </c>
      <c r="G649" s="13">
        <f t="shared" si="41"/>
        <v>97.77044125260679</v>
      </c>
      <c r="H649" s="14"/>
      <c r="I649" s="14"/>
      <c r="J649" s="14"/>
      <c r="K649" s="14"/>
    </row>
    <row r="650" spans="1:11" s="8" customFormat="1" ht="12">
      <c r="A650" s="113"/>
      <c r="B650" s="113"/>
      <c r="C650" s="113"/>
      <c r="D650" s="10"/>
      <c r="E650" s="11"/>
      <c r="F650" s="11"/>
      <c r="G650" s="11"/>
      <c r="H650" s="7"/>
      <c r="I650" s="7"/>
      <c r="J650" s="7"/>
      <c r="K650" s="7"/>
    </row>
    <row r="651" spans="1:11" s="57" customFormat="1" ht="12">
      <c r="A651" s="53"/>
      <c r="B651" s="53"/>
      <c r="C651" s="53">
        <v>80110</v>
      </c>
      <c r="D651" s="54" t="s">
        <v>299</v>
      </c>
      <c r="E651" s="55">
        <f>SUM(E652)</f>
        <v>659688</v>
      </c>
      <c r="F651" s="55">
        <f>SUM(F652)</f>
        <v>658872.03</v>
      </c>
      <c r="G651" s="55">
        <f t="shared" si="41"/>
        <v>99.87630971004475</v>
      </c>
      <c r="H651" s="56"/>
      <c r="I651" s="56"/>
      <c r="J651" s="56"/>
      <c r="K651" s="56"/>
    </row>
    <row r="652" spans="1:11" s="8" customFormat="1" ht="12">
      <c r="A652" s="58"/>
      <c r="B652" s="58"/>
      <c r="C652" s="58"/>
      <c r="D652" s="5" t="s">
        <v>264</v>
      </c>
      <c r="E652" s="6">
        <f>SUM(E653,E655)</f>
        <v>659688</v>
      </c>
      <c r="F652" s="6">
        <f>SUM(F653,F655)</f>
        <v>658872.03</v>
      </c>
      <c r="G652" s="6">
        <f>F652*100/E652</f>
        <v>99.87630971004475</v>
      </c>
      <c r="H652" s="7"/>
      <c r="I652" s="7"/>
      <c r="J652" s="7"/>
      <c r="K652" s="7"/>
    </row>
    <row r="653" spans="1:11" s="8" customFormat="1" ht="24">
      <c r="A653" s="179" t="s">
        <v>448</v>
      </c>
      <c r="B653" s="179"/>
      <c r="C653" s="179"/>
      <c r="D653" s="10" t="s">
        <v>369</v>
      </c>
      <c r="E653" s="11">
        <f>SUM(E654)</f>
        <v>11655</v>
      </c>
      <c r="F653" s="11">
        <f>SUM(F654)</f>
        <v>11654.26</v>
      </c>
      <c r="G653" s="11">
        <f aca="true" t="shared" si="43" ref="G653:G672">F653*100/E653</f>
        <v>99.99365079365079</v>
      </c>
      <c r="H653" s="7"/>
      <c r="I653" s="7"/>
      <c r="J653" s="7"/>
      <c r="K653" s="7"/>
    </row>
    <row r="654" spans="1:11" s="15" customFormat="1" ht="22.5">
      <c r="A654" s="179"/>
      <c r="B654" s="179"/>
      <c r="C654" s="179"/>
      <c r="D654" s="26" t="s">
        <v>488</v>
      </c>
      <c r="E654" s="13">
        <f>SUM(E698)</f>
        <v>11655</v>
      </c>
      <c r="F654" s="13">
        <f>SUM(F698)</f>
        <v>11654.26</v>
      </c>
      <c r="G654" s="13">
        <f t="shared" si="43"/>
        <v>99.99365079365079</v>
      </c>
      <c r="H654" s="14"/>
      <c r="I654" s="14"/>
      <c r="J654" s="14"/>
      <c r="K654" s="14"/>
    </row>
    <row r="655" spans="1:11" s="8" customFormat="1" ht="24">
      <c r="A655" s="179"/>
      <c r="B655" s="179"/>
      <c r="C655" s="179"/>
      <c r="D655" s="10" t="s">
        <v>340</v>
      </c>
      <c r="E655" s="11">
        <f>SUM(E656,E662)</f>
        <v>648033</v>
      </c>
      <c r="F655" s="11">
        <f>SUM(F656,F662)</f>
        <v>647217.77</v>
      </c>
      <c r="G655" s="11">
        <f t="shared" si="43"/>
        <v>99.8741993077513</v>
      </c>
      <c r="H655" s="7"/>
      <c r="I655" s="7"/>
      <c r="J655" s="7"/>
      <c r="K655" s="7"/>
    </row>
    <row r="656" spans="1:11" s="8" customFormat="1" ht="24">
      <c r="A656" s="179"/>
      <c r="B656" s="179"/>
      <c r="C656" s="179"/>
      <c r="D656" s="10" t="s">
        <v>547</v>
      </c>
      <c r="E656" s="11">
        <f>SUM(E657:E661)</f>
        <v>560509</v>
      </c>
      <c r="F656" s="11">
        <f>SUM(F657:F661)</f>
        <v>560151.98</v>
      </c>
      <c r="G656" s="11">
        <f t="shared" si="43"/>
        <v>99.93630432339178</v>
      </c>
      <c r="H656" s="7"/>
      <c r="I656" s="7"/>
      <c r="J656" s="7"/>
      <c r="K656" s="7"/>
    </row>
    <row r="657" spans="1:11" s="15" customFormat="1" ht="22.5">
      <c r="A657" s="179"/>
      <c r="B657" s="179"/>
      <c r="C657" s="179"/>
      <c r="D657" s="26" t="s">
        <v>461</v>
      </c>
      <c r="E657" s="13">
        <f aca="true" t="shared" si="44" ref="E657:F660">SUM(E680,E701)</f>
        <v>395094</v>
      </c>
      <c r="F657" s="13">
        <f t="shared" si="44"/>
        <v>395093.05000000005</v>
      </c>
      <c r="G657" s="13">
        <f t="shared" si="43"/>
        <v>99.99975955089171</v>
      </c>
      <c r="H657" s="14"/>
      <c r="I657" s="14"/>
      <c r="J657" s="14"/>
      <c r="K657" s="14"/>
    </row>
    <row r="658" spans="1:11" s="15" customFormat="1" ht="22.5">
      <c r="A658" s="179"/>
      <c r="B658" s="179"/>
      <c r="C658" s="179"/>
      <c r="D658" s="26" t="s">
        <v>482</v>
      </c>
      <c r="E658" s="13">
        <f t="shared" si="44"/>
        <v>73153</v>
      </c>
      <c r="F658" s="13">
        <f t="shared" si="44"/>
        <v>73152.96</v>
      </c>
      <c r="G658" s="13">
        <f t="shared" si="43"/>
        <v>99.99994532008257</v>
      </c>
      <c r="H658" s="14"/>
      <c r="I658" s="14"/>
      <c r="J658" s="14"/>
      <c r="K658" s="14"/>
    </row>
    <row r="659" spans="1:11" s="15" customFormat="1" ht="22.5">
      <c r="A659" s="179"/>
      <c r="B659" s="179"/>
      <c r="C659" s="179"/>
      <c r="D659" s="26" t="s">
        <v>477</v>
      </c>
      <c r="E659" s="13">
        <f t="shared" si="44"/>
        <v>82189</v>
      </c>
      <c r="F659" s="13">
        <f t="shared" si="44"/>
        <v>81911.02</v>
      </c>
      <c r="G659" s="13">
        <f t="shared" si="43"/>
        <v>99.661779556875</v>
      </c>
      <c r="H659" s="14"/>
      <c r="I659" s="14"/>
      <c r="J659" s="14"/>
      <c r="K659" s="14"/>
    </row>
    <row r="660" spans="1:11" s="15" customFormat="1" ht="11.25">
      <c r="A660" s="179"/>
      <c r="B660" s="179"/>
      <c r="C660" s="179"/>
      <c r="D660" s="26" t="s">
        <v>478</v>
      </c>
      <c r="E660" s="13">
        <f t="shared" si="44"/>
        <v>8643</v>
      </c>
      <c r="F660" s="13">
        <f t="shared" si="44"/>
        <v>8564.95</v>
      </c>
      <c r="G660" s="13">
        <f t="shared" si="43"/>
        <v>99.09695707508968</v>
      </c>
      <c r="H660" s="14"/>
      <c r="I660" s="14"/>
      <c r="J660" s="14"/>
      <c r="K660" s="14"/>
    </row>
    <row r="661" spans="1:11" s="15" customFormat="1" ht="11.25">
      <c r="A661" s="179"/>
      <c r="B661" s="179"/>
      <c r="C661" s="179"/>
      <c r="D661" s="26" t="s">
        <v>473</v>
      </c>
      <c r="E661" s="13">
        <f>SUM(E684)</f>
        <v>1430</v>
      </c>
      <c r="F661" s="13">
        <f>SUM(F684)</f>
        <v>1430</v>
      </c>
      <c r="G661" s="13">
        <f t="shared" si="43"/>
        <v>100</v>
      </c>
      <c r="H661" s="14"/>
      <c r="I661" s="14"/>
      <c r="J661" s="14"/>
      <c r="K661" s="14"/>
    </row>
    <row r="662" spans="1:11" s="8" customFormat="1" ht="36">
      <c r="A662" s="179"/>
      <c r="B662" s="179"/>
      <c r="C662" s="179"/>
      <c r="D662" s="10" t="s">
        <v>397</v>
      </c>
      <c r="E662" s="11">
        <f>SUM(E663:E672)</f>
        <v>87524</v>
      </c>
      <c r="F662" s="11">
        <f>SUM(F663:F672)</f>
        <v>87065.79000000001</v>
      </c>
      <c r="G662" s="11">
        <f t="shared" si="43"/>
        <v>99.47647502399342</v>
      </c>
      <c r="H662" s="7"/>
      <c r="I662" s="7"/>
      <c r="J662" s="7"/>
      <c r="K662" s="7"/>
    </row>
    <row r="663" spans="1:11" s="15" customFormat="1" ht="22.5">
      <c r="A663" s="179"/>
      <c r="B663" s="179"/>
      <c r="C663" s="179"/>
      <c r="D663" s="26" t="s">
        <v>462</v>
      </c>
      <c r="E663" s="13">
        <f>SUM(E686,E706)</f>
        <v>15000</v>
      </c>
      <c r="F663" s="13">
        <f>SUM(F686,F706)</f>
        <v>14897.27</v>
      </c>
      <c r="G663" s="13">
        <f t="shared" si="43"/>
        <v>99.31513333333334</v>
      </c>
      <c r="H663" s="14"/>
      <c r="I663" s="14"/>
      <c r="J663" s="14"/>
      <c r="K663" s="14"/>
    </row>
    <row r="664" spans="1:11" s="15" customFormat="1" ht="22.5">
      <c r="A664" s="179"/>
      <c r="B664" s="179"/>
      <c r="C664" s="179"/>
      <c r="D664" s="26" t="s">
        <v>484</v>
      </c>
      <c r="E664" s="13">
        <f>SUM(E707)</f>
        <v>2310</v>
      </c>
      <c r="F664" s="13">
        <f>SUM(F707)</f>
        <v>2304.99</v>
      </c>
      <c r="G664" s="13">
        <f t="shared" si="43"/>
        <v>99.78311688311688</v>
      </c>
      <c r="H664" s="14"/>
      <c r="I664" s="14"/>
      <c r="J664" s="14"/>
      <c r="K664" s="14"/>
    </row>
    <row r="665" spans="1:11" s="15" customFormat="1" ht="11.25">
      <c r="A665" s="179"/>
      <c r="B665" s="179"/>
      <c r="C665" s="179"/>
      <c r="D665" s="26" t="s">
        <v>474</v>
      </c>
      <c r="E665" s="13">
        <f aca="true" t="shared" si="45" ref="E665:F669">SUM(E687,E708)</f>
        <v>20498</v>
      </c>
      <c r="F665" s="13">
        <f t="shared" si="45"/>
        <v>20326.18</v>
      </c>
      <c r="G665" s="13">
        <f t="shared" si="43"/>
        <v>99.16177188018344</v>
      </c>
      <c r="H665" s="14"/>
      <c r="I665" s="14"/>
      <c r="J665" s="14"/>
      <c r="K665" s="14"/>
    </row>
    <row r="666" spans="1:11" s="15" customFormat="1" ht="11.25">
      <c r="A666" s="179"/>
      <c r="B666" s="179"/>
      <c r="C666" s="179"/>
      <c r="D666" s="26" t="s">
        <v>492</v>
      </c>
      <c r="E666" s="13">
        <f t="shared" si="45"/>
        <v>1190</v>
      </c>
      <c r="F666" s="13">
        <f t="shared" si="45"/>
        <v>1111</v>
      </c>
      <c r="G666" s="13">
        <f t="shared" si="43"/>
        <v>93.36134453781513</v>
      </c>
      <c r="H666" s="14"/>
      <c r="I666" s="14"/>
      <c r="J666" s="14"/>
      <c r="K666" s="14"/>
    </row>
    <row r="667" spans="1:11" s="15" customFormat="1" ht="11.25">
      <c r="A667" s="179"/>
      <c r="B667" s="179"/>
      <c r="C667" s="179"/>
      <c r="D667" s="26" t="s">
        <v>464</v>
      </c>
      <c r="E667" s="13">
        <f t="shared" si="45"/>
        <v>15390</v>
      </c>
      <c r="F667" s="13">
        <f t="shared" si="45"/>
        <v>15383.07</v>
      </c>
      <c r="G667" s="13">
        <f t="shared" si="43"/>
        <v>99.95497076023392</v>
      </c>
      <c r="H667" s="14"/>
      <c r="I667" s="14"/>
      <c r="J667" s="14"/>
      <c r="K667" s="14"/>
    </row>
    <row r="668" spans="1:11" s="15" customFormat="1" ht="22.5">
      <c r="A668" s="179"/>
      <c r="B668" s="179"/>
      <c r="C668" s="179"/>
      <c r="D668" s="26" t="s">
        <v>465</v>
      </c>
      <c r="E668" s="13">
        <f t="shared" si="45"/>
        <v>2380</v>
      </c>
      <c r="F668" s="13">
        <f t="shared" si="45"/>
        <v>2354.66</v>
      </c>
      <c r="G668" s="13">
        <f t="shared" si="43"/>
        <v>98.93529411764706</v>
      </c>
      <c r="H668" s="14"/>
      <c r="I668" s="14"/>
      <c r="J668" s="14"/>
      <c r="K668" s="14"/>
    </row>
    <row r="669" spans="1:11" s="15" customFormat="1" ht="11.25">
      <c r="A669" s="179"/>
      <c r="B669" s="179"/>
      <c r="C669" s="179"/>
      <c r="D669" s="26" t="s">
        <v>485</v>
      </c>
      <c r="E669" s="13">
        <f t="shared" si="45"/>
        <v>710</v>
      </c>
      <c r="F669" s="13">
        <f t="shared" si="45"/>
        <v>682.62</v>
      </c>
      <c r="G669" s="13">
        <f t="shared" si="43"/>
        <v>96.14366197183098</v>
      </c>
      <c r="H669" s="14"/>
      <c r="I669" s="14"/>
      <c r="J669" s="14"/>
      <c r="K669" s="14"/>
    </row>
    <row r="670" spans="1:11" s="15" customFormat="1" ht="11.25">
      <c r="A670" s="179"/>
      <c r="B670" s="179"/>
      <c r="C670" s="179"/>
      <c r="D670" s="26" t="s">
        <v>466</v>
      </c>
      <c r="E670" s="13">
        <f>SUM(E713)</f>
        <v>1000</v>
      </c>
      <c r="F670" s="13">
        <f>SUM(F713)</f>
        <v>1000</v>
      </c>
      <c r="G670" s="13">
        <f t="shared" si="43"/>
        <v>100</v>
      </c>
      <c r="H670" s="14"/>
      <c r="I670" s="14"/>
      <c r="J670" s="14"/>
      <c r="K670" s="14"/>
    </row>
    <row r="671" spans="1:11" s="15" customFormat="1" ht="22.5">
      <c r="A671" s="179"/>
      <c r="B671" s="179"/>
      <c r="C671" s="179"/>
      <c r="D671" s="26" t="s">
        <v>486</v>
      </c>
      <c r="E671" s="13">
        <f>SUM(E692,E714)</f>
        <v>28546</v>
      </c>
      <c r="F671" s="13">
        <f>SUM(F692,F714)</f>
        <v>28546</v>
      </c>
      <c r="G671" s="13">
        <f t="shared" si="43"/>
        <v>100</v>
      </c>
      <c r="H671" s="14"/>
      <c r="I671" s="14"/>
      <c r="J671" s="14"/>
      <c r="K671" s="14"/>
    </row>
    <row r="672" spans="1:11" s="15" customFormat="1" ht="33.75">
      <c r="A672" s="179"/>
      <c r="B672" s="179"/>
      <c r="C672" s="179"/>
      <c r="D672" s="26" t="s">
        <v>497</v>
      </c>
      <c r="E672" s="13">
        <f>SUM(E693)</f>
        <v>500</v>
      </c>
      <c r="F672" s="13">
        <f>SUM(F693)</f>
        <v>460</v>
      </c>
      <c r="G672" s="13">
        <f t="shared" si="43"/>
        <v>92</v>
      </c>
      <c r="H672" s="14"/>
      <c r="I672" s="14"/>
      <c r="J672" s="14"/>
      <c r="K672" s="14"/>
    </row>
    <row r="673" spans="1:11" s="8" customFormat="1" ht="12">
      <c r="A673" s="113"/>
      <c r="B673" s="113"/>
      <c r="C673" s="113"/>
      <c r="D673" s="10"/>
      <c r="E673" s="11"/>
      <c r="F673" s="11"/>
      <c r="G673" s="11"/>
      <c r="H673" s="7"/>
      <c r="I673" s="7"/>
      <c r="J673" s="7"/>
      <c r="K673" s="7"/>
    </row>
    <row r="674" spans="1:11" s="8" customFormat="1" ht="24">
      <c r="A674" s="113"/>
      <c r="B674" s="113"/>
      <c r="C674" s="113"/>
      <c r="D674" s="129" t="s">
        <v>385</v>
      </c>
      <c r="E674" s="18"/>
      <c r="F674" s="18"/>
      <c r="G674" s="18"/>
      <c r="H674" s="7"/>
      <c r="I674" s="7"/>
      <c r="J674" s="7"/>
      <c r="K674" s="7"/>
    </row>
    <row r="675" spans="1:11" s="8" customFormat="1" ht="12">
      <c r="A675" s="113"/>
      <c r="B675" s="113"/>
      <c r="C675" s="113"/>
      <c r="D675" s="10"/>
      <c r="E675" s="18"/>
      <c r="F675" s="18"/>
      <c r="G675" s="18"/>
      <c r="H675" s="7"/>
      <c r="I675" s="7"/>
      <c r="J675" s="7"/>
      <c r="K675" s="7"/>
    </row>
    <row r="676" spans="1:11" s="8" customFormat="1" ht="12">
      <c r="A676" s="119"/>
      <c r="B676" s="119"/>
      <c r="C676" s="119"/>
      <c r="D676" s="120" t="s">
        <v>545</v>
      </c>
      <c r="E676" s="121">
        <f>SUM(E677)</f>
        <v>353136</v>
      </c>
      <c r="F676" s="121">
        <f>SUM(F677)</f>
        <v>352496.95999999996</v>
      </c>
      <c r="G676" s="121">
        <f>F676*100/E676</f>
        <v>99.819038557383</v>
      </c>
      <c r="H676" s="7"/>
      <c r="I676" s="7"/>
      <c r="J676" s="7"/>
      <c r="K676" s="7"/>
    </row>
    <row r="677" spans="1:11" s="8" customFormat="1" ht="12">
      <c r="A677" s="58"/>
      <c r="B677" s="58"/>
      <c r="C677" s="58"/>
      <c r="D677" s="5" t="s">
        <v>264</v>
      </c>
      <c r="E677" s="6">
        <f>SUM(E678)</f>
        <v>353136</v>
      </c>
      <c r="F677" s="6">
        <f>SUM(F678)</f>
        <v>352496.95999999996</v>
      </c>
      <c r="G677" s="6">
        <f>F677*100/E677</f>
        <v>99.819038557383</v>
      </c>
      <c r="H677" s="7"/>
      <c r="I677" s="7"/>
      <c r="J677" s="7"/>
      <c r="K677" s="7"/>
    </row>
    <row r="678" spans="1:11" s="8" customFormat="1" ht="24">
      <c r="A678" s="179"/>
      <c r="B678" s="179"/>
      <c r="C678" s="179"/>
      <c r="D678" s="10" t="s">
        <v>339</v>
      </c>
      <c r="E678" s="11">
        <f>SUM(E679,E685)</f>
        <v>353136</v>
      </c>
      <c r="F678" s="11">
        <f>SUM(F679,F685)</f>
        <v>352496.95999999996</v>
      </c>
      <c r="G678" s="11">
        <f aca="true" t="shared" si="46" ref="G678:G693">F678*100/E678</f>
        <v>99.819038557383</v>
      </c>
      <c r="H678" s="7"/>
      <c r="I678" s="7"/>
      <c r="J678" s="7"/>
      <c r="K678" s="7"/>
    </row>
    <row r="679" spans="1:11" s="8" customFormat="1" ht="24">
      <c r="A679" s="179"/>
      <c r="B679" s="179"/>
      <c r="C679" s="179"/>
      <c r="D679" s="10" t="s">
        <v>543</v>
      </c>
      <c r="E679" s="11">
        <f>SUM(E680:E684)</f>
        <v>304006</v>
      </c>
      <c r="F679" s="11">
        <f>SUM(F680:F684)</f>
        <v>303650.62</v>
      </c>
      <c r="G679" s="11">
        <f t="shared" si="46"/>
        <v>99.8831009914278</v>
      </c>
      <c r="H679" s="7"/>
      <c r="I679" s="7"/>
      <c r="J679" s="7"/>
      <c r="K679" s="7"/>
    </row>
    <row r="680" spans="1:11" s="15" customFormat="1" ht="22.5">
      <c r="A680" s="179"/>
      <c r="B680" s="179"/>
      <c r="C680" s="179"/>
      <c r="D680" s="26" t="s">
        <v>461</v>
      </c>
      <c r="E680" s="13">
        <v>209010</v>
      </c>
      <c r="F680" s="13">
        <v>209009.79</v>
      </c>
      <c r="G680" s="13">
        <f t="shared" si="46"/>
        <v>99.99989952633845</v>
      </c>
      <c r="H680" s="14"/>
      <c r="I680" s="14"/>
      <c r="J680" s="14"/>
      <c r="K680" s="14"/>
    </row>
    <row r="681" spans="1:11" s="15" customFormat="1" ht="22.5">
      <c r="A681" s="179"/>
      <c r="B681" s="179"/>
      <c r="C681" s="179"/>
      <c r="D681" s="26" t="s">
        <v>482</v>
      </c>
      <c r="E681" s="13">
        <v>44066</v>
      </c>
      <c r="F681" s="13">
        <v>44065.97</v>
      </c>
      <c r="G681" s="13">
        <f t="shared" si="46"/>
        <v>99.99993192030136</v>
      </c>
      <c r="H681" s="14"/>
      <c r="I681" s="14"/>
      <c r="J681" s="14"/>
      <c r="K681" s="14"/>
    </row>
    <row r="682" spans="1:11" s="15" customFormat="1" ht="22.5">
      <c r="A682" s="179"/>
      <c r="B682" s="179"/>
      <c r="C682" s="179"/>
      <c r="D682" s="26" t="s">
        <v>477</v>
      </c>
      <c r="E682" s="13">
        <v>45000</v>
      </c>
      <c r="F682" s="13">
        <v>44722.86</v>
      </c>
      <c r="G682" s="13">
        <f t="shared" si="46"/>
        <v>99.38413333333334</v>
      </c>
      <c r="H682" s="14"/>
      <c r="I682" s="14"/>
      <c r="J682" s="14"/>
      <c r="K682" s="14"/>
    </row>
    <row r="683" spans="1:11" s="15" customFormat="1" ht="11.25">
      <c r="A683" s="179"/>
      <c r="B683" s="179"/>
      <c r="C683" s="179"/>
      <c r="D683" s="26" t="s">
        <v>478</v>
      </c>
      <c r="E683" s="13">
        <v>4500</v>
      </c>
      <c r="F683" s="13">
        <v>4422</v>
      </c>
      <c r="G683" s="13">
        <f t="shared" si="46"/>
        <v>98.26666666666667</v>
      </c>
      <c r="H683" s="14"/>
      <c r="I683" s="14"/>
      <c r="J683" s="14"/>
      <c r="K683" s="14"/>
    </row>
    <row r="684" spans="1:11" s="15" customFormat="1" ht="11.25">
      <c r="A684" s="179"/>
      <c r="B684" s="179"/>
      <c r="C684" s="179"/>
      <c r="D684" s="26" t="s">
        <v>473</v>
      </c>
      <c r="E684" s="13">
        <v>1430</v>
      </c>
      <c r="F684" s="13">
        <v>1430</v>
      </c>
      <c r="G684" s="13">
        <f t="shared" si="46"/>
        <v>100</v>
      </c>
      <c r="H684" s="14"/>
      <c r="I684" s="14"/>
      <c r="J684" s="14"/>
      <c r="K684" s="14"/>
    </row>
    <row r="685" spans="1:11" s="8" customFormat="1" ht="36">
      <c r="A685" s="179"/>
      <c r="B685" s="179"/>
      <c r="C685" s="179"/>
      <c r="D685" s="10" t="s">
        <v>397</v>
      </c>
      <c r="E685" s="11">
        <f>SUM(E686:E693)</f>
        <v>49130</v>
      </c>
      <c r="F685" s="11">
        <f>SUM(F686:F693)</f>
        <v>48846.34</v>
      </c>
      <c r="G685" s="11">
        <f t="shared" si="46"/>
        <v>99.42263382861795</v>
      </c>
      <c r="H685" s="7"/>
      <c r="I685" s="7"/>
      <c r="J685" s="7"/>
      <c r="K685" s="7"/>
    </row>
    <row r="686" spans="1:11" s="15" customFormat="1" ht="22.5">
      <c r="A686" s="179"/>
      <c r="B686" s="179"/>
      <c r="C686" s="179"/>
      <c r="D686" s="26" t="s">
        <v>462</v>
      </c>
      <c r="E686" s="13">
        <v>5000</v>
      </c>
      <c r="F686" s="13">
        <v>4923.66</v>
      </c>
      <c r="G686" s="13">
        <f t="shared" si="46"/>
        <v>98.4732</v>
      </c>
      <c r="H686" s="14"/>
      <c r="I686" s="14"/>
      <c r="J686" s="14"/>
      <c r="K686" s="14"/>
    </row>
    <row r="687" spans="1:11" s="15" customFormat="1" ht="11.25">
      <c r="A687" s="179"/>
      <c r="B687" s="179"/>
      <c r="C687" s="179"/>
      <c r="D687" s="26" t="s">
        <v>474</v>
      </c>
      <c r="E687" s="13">
        <v>15000</v>
      </c>
      <c r="F687" s="13">
        <v>14950.48</v>
      </c>
      <c r="G687" s="13">
        <f t="shared" si="46"/>
        <v>99.66986666666666</v>
      </c>
      <c r="H687" s="14"/>
      <c r="I687" s="14"/>
      <c r="J687" s="14"/>
      <c r="K687" s="14"/>
    </row>
    <row r="688" spans="1:11" s="15" customFormat="1" ht="11.25">
      <c r="A688" s="179"/>
      <c r="B688" s="179"/>
      <c r="C688" s="179"/>
      <c r="D688" s="26" t="s">
        <v>492</v>
      </c>
      <c r="E688" s="13">
        <v>1000</v>
      </c>
      <c r="F688" s="13">
        <v>921</v>
      </c>
      <c r="G688" s="13">
        <f t="shared" si="46"/>
        <v>92.1</v>
      </c>
      <c r="H688" s="14"/>
      <c r="I688" s="14"/>
      <c r="J688" s="14"/>
      <c r="K688" s="14"/>
    </row>
    <row r="689" spans="1:11" s="15" customFormat="1" ht="11.25">
      <c r="A689" s="179"/>
      <c r="B689" s="179"/>
      <c r="C689" s="179"/>
      <c r="D689" s="26" t="s">
        <v>464</v>
      </c>
      <c r="E689" s="13">
        <v>10000</v>
      </c>
      <c r="F689" s="13">
        <v>9997.21</v>
      </c>
      <c r="G689" s="13">
        <f t="shared" si="46"/>
        <v>99.97209999999998</v>
      </c>
      <c r="H689" s="14"/>
      <c r="I689" s="14"/>
      <c r="J689" s="14"/>
      <c r="K689" s="14"/>
    </row>
    <row r="690" spans="1:11" s="15" customFormat="1" ht="22.5">
      <c r="A690" s="179"/>
      <c r="B690" s="179"/>
      <c r="C690" s="179"/>
      <c r="D690" s="26" t="s">
        <v>465</v>
      </c>
      <c r="E690" s="13">
        <v>880</v>
      </c>
      <c r="F690" s="13">
        <v>870.57</v>
      </c>
      <c r="G690" s="13">
        <f t="shared" si="46"/>
        <v>98.92840909090908</v>
      </c>
      <c r="H690" s="14"/>
      <c r="I690" s="14"/>
      <c r="J690" s="14"/>
      <c r="K690" s="14"/>
    </row>
    <row r="691" spans="1:11" s="15" customFormat="1" ht="11.25">
      <c r="A691" s="179"/>
      <c r="B691" s="179"/>
      <c r="C691" s="179"/>
      <c r="D691" s="26" t="s">
        <v>485</v>
      </c>
      <c r="E691" s="13">
        <v>500</v>
      </c>
      <c r="F691" s="13">
        <v>473.42</v>
      </c>
      <c r="G691" s="13">
        <f t="shared" si="46"/>
        <v>94.684</v>
      </c>
      <c r="H691" s="14"/>
      <c r="I691" s="14"/>
      <c r="J691" s="14"/>
      <c r="K691" s="14"/>
    </row>
    <row r="692" spans="1:11" s="15" customFormat="1" ht="22.5">
      <c r="A692" s="179"/>
      <c r="B692" s="179"/>
      <c r="C692" s="179"/>
      <c r="D692" s="26" t="s">
        <v>486</v>
      </c>
      <c r="E692" s="13">
        <v>16250</v>
      </c>
      <c r="F692" s="13">
        <v>16250</v>
      </c>
      <c r="G692" s="13">
        <f t="shared" si="46"/>
        <v>100</v>
      </c>
      <c r="H692" s="14"/>
      <c r="I692" s="14"/>
      <c r="J692" s="14"/>
      <c r="K692" s="14"/>
    </row>
    <row r="693" spans="1:11" s="15" customFormat="1" ht="33.75">
      <c r="A693" s="179"/>
      <c r="B693" s="179"/>
      <c r="C693" s="179"/>
      <c r="D693" s="26" t="s">
        <v>497</v>
      </c>
      <c r="E693" s="13">
        <v>500</v>
      </c>
      <c r="F693" s="13">
        <v>460</v>
      </c>
      <c r="G693" s="13">
        <f t="shared" si="46"/>
        <v>92</v>
      </c>
      <c r="H693" s="14"/>
      <c r="I693" s="14"/>
      <c r="J693" s="14"/>
      <c r="K693" s="14"/>
    </row>
    <row r="694" spans="1:11" s="8" customFormat="1" ht="12">
      <c r="A694" s="113"/>
      <c r="B694" s="113"/>
      <c r="C694" s="113"/>
      <c r="D694" s="10"/>
      <c r="E694" s="11"/>
      <c r="F694" s="11"/>
      <c r="G694" s="11"/>
      <c r="H694" s="7"/>
      <c r="I694" s="7"/>
      <c r="J694" s="7"/>
      <c r="K694" s="7"/>
    </row>
    <row r="695" spans="1:11" s="8" customFormat="1" ht="12">
      <c r="A695" s="119"/>
      <c r="B695" s="119"/>
      <c r="C695" s="119"/>
      <c r="D695" s="120" t="s">
        <v>546</v>
      </c>
      <c r="E695" s="121">
        <f>SUM(E696)</f>
        <v>306552</v>
      </c>
      <c r="F695" s="121">
        <f>SUM(F696)</f>
        <v>306375.07</v>
      </c>
      <c r="G695" s="121">
        <f>F695*100/E695</f>
        <v>99.94228385396279</v>
      </c>
      <c r="H695" s="7"/>
      <c r="I695" s="7"/>
      <c r="J695" s="7"/>
      <c r="K695" s="7"/>
    </row>
    <row r="696" spans="1:11" s="8" customFormat="1" ht="12">
      <c r="A696" s="58"/>
      <c r="B696" s="58"/>
      <c r="C696" s="58"/>
      <c r="D696" s="5" t="s">
        <v>264</v>
      </c>
      <c r="E696" s="6">
        <f>SUM(E697,E699)</f>
        <v>306552</v>
      </c>
      <c r="F696" s="6">
        <f>SUM(F697,F699)</f>
        <v>306375.07</v>
      </c>
      <c r="G696" s="6">
        <f>F696*100/E696</f>
        <v>99.94228385396279</v>
      </c>
      <c r="H696" s="7"/>
      <c r="I696" s="7"/>
      <c r="J696" s="7"/>
      <c r="K696" s="7"/>
    </row>
    <row r="697" spans="1:11" s="8" customFormat="1" ht="24">
      <c r="A697" s="179" t="s">
        <v>448</v>
      </c>
      <c r="B697" s="179"/>
      <c r="C697" s="179"/>
      <c r="D697" s="10" t="s">
        <v>369</v>
      </c>
      <c r="E697" s="11">
        <f>SUM(E698)</f>
        <v>11655</v>
      </c>
      <c r="F697" s="11">
        <f>SUM(F698)</f>
        <v>11654.26</v>
      </c>
      <c r="G697" s="11">
        <f aca="true" t="shared" si="47" ref="G697:G714">F697*100/E697</f>
        <v>99.99365079365079</v>
      </c>
      <c r="H697" s="7"/>
      <c r="I697" s="7"/>
      <c r="J697" s="7"/>
      <c r="K697" s="7"/>
    </row>
    <row r="698" spans="1:11" s="15" customFormat="1" ht="22.5">
      <c r="A698" s="179"/>
      <c r="B698" s="179"/>
      <c r="C698" s="179"/>
      <c r="D698" s="26" t="s">
        <v>488</v>
      </c>
      <c r="E698" s="13">
        <v>11655</v>
      </c>
      <c r="F698" s="13">
        <v>11654.26</v>
      </c>
      <c r="G698" s="13">
        <f t="shared" si="47"/>
        <v>99.99365079365079</v>
      </c>
      <c r="H698" s="14"/>
      <c r="I698" s="14"/>
      <c r="J698" s="14"/>
      <c r="K698" s="14"/>
    </row>
    <row r="699" spans="1:11" s="8" customFormat="1" ht="24">
      <c r="A699" s="179"/>
      <c r="B699" s="179"/>
      <c r="C699" s="179"/>
      <c r="D699" s="10" t="s">
        <v>340</v>
      </c>
      <c r="E699" s="11">
        <f>SUM(E700,E705)</f>
        <v>294897</v>
      </c>
      <c r="F699" s="11">
        <f>SUM(F700,F705)</f>
        <v>294720.81</v>
      </c>
      <c r="G699" s="11">
        <f t="shared" si="47"/>
        <v>99.94025371570413</v>
      </c>
      <c r="H699" s="7"/>
      <c r="I699" s="7"/>
      <c r="J699" s="7"/>
      <c r="K699" s="7"/>
    </row>
    <row r="700" spans="1:11" s="8" customFormat="1" ht="24">
      <c r="A700" s="179"/>
      <c r="B700" s="179"/>
      <c r="C700" s="179"/>
      <c r="D700" s="10" t="s">
        <v>547</v>
      </c>
      <c r="E700" s="11">
        <f>SUM(E701:E704)</f>
        <v>256503</v>
      </c>
      <c r="F700" s="11">
        <f>SUM(F701:F704)</f>
        <v>256501.36000000002</v>
      </c>
      <c r="G700" s="11">
        <f t="shared" si="47"/>
        <v>99.99936063125968</v>
      </c>
      <c r="H700" s="7"/>
      <c r="I700" s="7"/>
      <c r="J700" s="7"/>
      <c r="K700" s="7"/>
    </row>
    <row r="701" spans="1:11" s="15" customFormat="1" ht="22.5">
      <c r="A701" s="179"/>
      <c r="B701" s="179"/>
      <c r="C701" s="179"/>
      <c r="D701" s="26" t="s">
        <v>461</v>
      </c>
      <c r="E701" s="13">
        <v>186084</v>
      </c>
      <c r="F701" s="13">
        <v>186083.26</v>
      </c>
      <c r="G701" s="13">
        <f t="shared" si="47"/>
        <v>99.99960233013047</v>
      </c>
      <c r="H701" s="14"/>
      <c r="I701" s="14"/>
      <c r="J701" s="14"/>
      <c r="K701" s="14"/>
    </row>
    <row r="702" spans="1:11" s="15" customFormat="1" ht="22.5">
      <c r="A702" s="179"/>
      <c r="B702" s="179"/>
      <c r="C702" s="179"/>
      <c r="D702" s="26" t="s">
        <v>482</v>
      </c>
      <c r="E702" s="13">
        <v>29087</v>
      </c>
      <c r="F702" s="13">
        <v>29086.99</v>
      </c>
      <c r="G702" s="13">
        <f t="shared" si="47"/>
        <v>99.99996562038024</v>
      </c>
      <c r="H702" s="14"/>
      <c r="I702" s="14"/>
      <c r="J702" s="14"/>
      <c r="K702" s="14"/>
    </row>
    <row r="703" spans="1:11" s="15" customFormat="1" ht="22.5">
      <c r="A703" s="179"/>
      <c r="B703" s="179"/>
      <c r="C703" s="179"/>
      <c r="D703" s="26" t="s">
        <v>477</v>
      </c>
      <c r="E703" s="13">
        <v>37189</v>
      </c>
      <c r="F703" s="13">
        <v>37188.16</v>
      </c>
      <c r="G703" s="13">
        <f t="shared" si="47"/>
        <v>99.99774126757913</v>
      </c>
      <c r="H703" s="14"/>
      <c r="I703" s="14"/>
      <c r="J703" s="14"/>
      <c r="K703" s="14"/>
    </row>
    <row r="704" spans="1:11" s="15" customFormat="1" ht="11.25">
      <c r="A704" s="179"/>
      <c r="B704" s="179"/>
      <c r="C704" s="179"/>
      <c r="D704" s="26" t="s">
        <v>478</v>
      </c>
      <c r="E704" s="13">
        <v>4143</v>
      </c>
      <c r="F704" s="13">
        <v>4142.95</v>
      </c>
      <c r="G704" s="13">
        <f t="shared" si="47"/>
        <v>99.99879314506396</v>
      </c>
      <c r="H704" s="14"/>
      <c r="I704" s="14"/>
      <c r="J704" s="14"/>
      <c r="K704" s="14"/>
    </row>
    <row r="705" spans="1:11" s="8" customFormat="1" ht="36">
      <c r="A705" s="179"/>
      <c r="B705" s="179"/>
      <c r="C705" s="179"/>
      <c r="D705" s="10" t="s">
        <v>397</v>
      </c>
      <c r="E705" s="11">
        <f>SUM(E706:E714)</f>
        <v>38394</v>
      </c>
      <c r="F705" s="11">
        <f>SUM(F706:F714)</f>
        <v>38219.45</v>
      </c>
      <c r="G705" s="11">
        <f t="shared" si="47"/>
        <v>99.54537167265717</v>
      </c>
      <c r="H705" s="7"/>
      <c r="I705" s="7"/>
      <c r="J705" s="7"/>
      <c r="K705" s="7"/>
    </row>
    <row r="706" spans="1:11" s="15" customFormat="1" ht="22.5">
      <c r="A706" s="179"/>
      <c r="B706" s="179"/>
      <c r="C706" s="179"/>
      <c r="D706" s="26" t="s">
        <v>462</v>
      </c>
      <c r="E706" s="13">
        <v>10000</v>
      </c>
      <c r="F706" s="13">
        <v>9973.61</v>
      </c>
      <c r="G706" s="13">
        <f t="shared" si="47"/>
        <v>99.7361</v>
      </c>
      <c r="H706" s="14"/>
      <c r="I706" s="14"/>
      <c r="J706" s="14"/>
      <c r="K706" s="14"/>
    </row>
    <row r="707" spans="1:11" s="15" customFormat="1" ht="22.5">
      <c r="A707" s="179"/>
      <c r="B707" s="179"/>
      <c r="C707" s="179"/>
      <c r="D707" s="26" t="s">
        <v>484</v>
      </c>
      <c r="E707" s="13">
        <v>2310</v>
      </c>
      <c r="F707" s="13">
        <v>2304.99</v>
      </c>
      <c r="G707" s="13">
        <f t="shared" si="47"/>
        <v>99.78311688311688</v>
      </c>
      <c r="H707" s="14"/>
      <c r="I707" s="14"/>
      <c r="J707" s="14"/>
      <c r="K707" s="14"/>
    </row>
    <row r="708" spans="1:11" s="15" customFormat="1" ht="11.25">
      <c r="A708" s="179"/>
      <c r="B708" s="179"/>
      <c r="C708" s="179"/>
      <c r="D708" s="26" t="s">
        <v>474</v>
      </c>
      <c r="E708" s="13">
        <v>5498</v>
      </c>
      <c r="F708" s="13">
        <v>5375.7</v>
      </c>
      <c r="G708" s="13">
        <f t="shared" si="47"/>
        <v>97.77555474718079</v>
      </c>
      <c r="H708" s="14"/>
      <c r="I708" s="14"/>
      <c r="J708" s="14"/>
      <c r="K708" s="14"/>
    </row>
    <row r="709" spans="1:11" s="15" customFormat="1" ht="11.25">
      <c r="A709" s="179"/>
      <c r="B709" s="179"/>
      <c r="C709" s="179"/>
      <c r="D709" s="26" t="s">
        <v>492</v>
      </c>
      <c r="E709" s="13">
        <v>190</v>
      </c>
      <c r="F709" s="13">
        <v>190</v>
      </c>
      <c r="G709" s="13">
        <f t="shared" si="47"/>
        <v>100</v>
      </c>
      <c r="H709" s="14"/>
      <c r="I709" s="14"/>
      <c r="J709" s="14"/>
      <c r="K709" s="14"/>
    </row>
    <row r="710" spans="1:11" s="15" customFormat="1" ht="11.25">
      <c r="A710" s="179"/>
      <c r="B710" s="179"/>
      <c r="C710" s="179"/>
      <c r="D710" s="26" t="s">
        <v>464</v>
      </c>
      <c r="E710" s="13">
        <v>5390</v>
      </c>
      <c r="F710" s="13">
        <v>5385.86</v>
      </c>
      <c r="G710" s="13">
        <f t="shared" si="47"/>
        <v>99.92319109461967</v>
      </c>
      <c r="H710" s="14"/>
      <c r="I710" s="14"/>
      <c r="J710" s="14"/>
      <c r="K710" s="14"/>
    </row>
    <row r="711" spans="1:11" s="15" customFormat="1" ht="22.5">
      <c r="A711" s="179"/>
      <c r="B711" s="179"/>
      <c r="C711" s="179"/>
      <c r="D711" s="26" t="s">
        <v>465</v>
      </c>
      <c r="E711" s="13">
        <v>1500</v>
      </c>
      <c r="F711" s="13">
        <v>1484.09</v>
      </c>
      <c r="G711" s="13">
        <f t="shared" si="47"/>
        <v>98.93933333333334</v>
      </c>
      <c r="H711" s="14"/>
      <c r="I711" s="14"/>
      <c r="J711" s="14"/>
      <c r="K711" s="14"/>
    </row>
    <row r="712" spans="1:11" s="15" customFormat="1" ht="11.25">
      <c r="A712" s="179"/>
      <c r="B712" s="179"/>
      <c r="C712" s="179"/>
      <c r="D712" s="26" t="s">
        <v>485</v>
      </c>
      <c r="E712" s="13">
        <v>210</v>
      </c>
      <c r="F712" s="13">
        <v>209.2</v>
      </c>
      <c r="G712" s="13">
        <f t="shared" si="47"/>
        <v>99.61904761904762</v>
      </c>
      <c r="H712" s="14"/>
      <c r="I712" s="14"/>
      <c r="J712" s="14"/>
      <c r="K712" s="14"/>
    </row>
    <row r="713" spans="1:11" s="15" customFormat="1" ht="11.25">
      <c r="A713" s="179"/>
      <c r="B713" s="179"/>
      <c r="C713" s="179"/>
      <c r="D713" s="26" t="s">
        <v>466</v>
      </c>
      <c r="E713" s="13">
        <v>1000</v>
      </c>
      <c r="F713" s="13">
        <v>1000</v>
      </c>
      <c r="G713" s="13">
        <f t="shared" si="47"/>
        <v>100</v>
      </c>
      <c r="H713" s="14"/>
      <c r="I713" s="14"/>
      <c r="J713" s="14"/>
      <c r="K713" s="14"/>
    </row>
    <row r="714" spans="1:11" s="15" customFormat="1" ht="22.5">
      <c r="A714" s="179"/>
      <c r="B714" s="179"/>
      <c r="C714" s="179"/>
      <c r="D714" s="26" t="s">
        <v>486</v>
      </c>
      <c r="E714" s="13">
        <v>12296</v>
      </c>
      <c r="F714" s="13">
        <v>12296</v>
      </c>
      <c r="G714" s="13">
        <f t="shared" si="47"/>
        <v>100</v>
      </c>
      <c r="H714" s="14"/>
      <c r="I714" s="14"/>
      <c r="J714" s="14"/>
      <c r="K714" s="14"/>
    </row>
    <row r="715" spans="1:11" s="8" customFormat="1" ht="12">
      <c r="A715" s="113"/>
      <c r="B715" s="113"/>
      <c r="C715" s="113"/>
      <c r="D715" s="10"/>
      <c r="E715" s="11"/>
      <c r="F715" s="11"/>
      <c r="G715" s="11"/>
      <c r="H715" s="7"/>
      <c r="I715" s="7"/>
      <c r="J715" s="7"/>
      <c r="K715" s="7"/>
    </row>
    <row r="716" spans="1:11" s="57" customFormat="1" ht="24">
      <c r="A716" s="53"/>
      <c r="B716" s="53"/>
      <c r="C716" s="53">
        <v>80113</v>
      </c>
      <c r="D716" s="54" t="s">
        <v>283</v>
      </c>
      <c r="E716" s="55">
        <f>SUM(E717)</f>
        <v>238413.85</v>
      </c>
      <c r="F716" s="55">
        <f>SUM(F717)</f>
        <v>214367.72</v>
      </c>
      <c r="G716" s="55">
        <f aca="true" t="shared" si="48" ref="G716:G726">F716*100/E716</f>
        <v>89.91412201933738</v>
      </c>
      <c r="H716" s="56"/>
      <c r="I716" s="56"/>
      <c r="J716" s="56"/>
      <c r="K716" s="56"/>
    </row>
    <row r="717" spans="1:11" s="8" customFormat="1" ht="12">
      <c r="A717" s="97"/>
      <c r="B717" s="58"/>
      <c r="C717" s="58"/>
      <c r="D717" s="5" t="s">
        <v>264</v>
      </c>
      <c r="E717" s="6">
        <f>SUM(E718)</f>
        <v>238413.85</v>
      </c>
      <c r="F717" s="6">
        <f>SUM(F718)</f>
        <v>214367.72</v>
      </c>
      <c r="G717" s="6">
        <f t="shared" si="48"/>
        <v>89.91412201933738</v>
      </c>
      <c r="H717" s="7"/>
      <c r="I717" s="7"/>
      <c r="J717" s="7"/>
      <c r="K717" s="7"/>
    </row>
    <row r="718" spans="1:11" s="8" customFormat="1" ht="24">
      <c r="A718" s="179" t="s">
        <v>448</v>
      </c>
      <c r="B718" s="179"/>
      <c r="C718" s="179"/>
      <c r="D718" s="10" t="s">
        <v>339</v>
      </c>
      <c r="E718" s="11">
        <f>SUM(E719,E723)</f>
        <v>238413.85</v>
      </c>
      <c r="F718" s="11">
        <f>SUM(F719,F723)</f>
        <v>214367.72</v>
      </c>
      <c r="G718" s="11">
        <f t="shared" si="48"/>
        <v>89.91412201933738</v>
      </c>
      <c r="H718" s="7"/>
      <c r="I718" s="7"/>
      <c r="J718" s="7"/>
      <c r="K718" s="7"/>
    </row>
    <row r="719" spans="1:11" s="8" customFormat="1" ht="24">
      <c r="A719" s="179"/>
      <c r="B719" s="179"/>
      <c r="C719" s="179"/>
      <c r="D719" s="10" t="s">
        <v>543</v>
      </c>
      <c r="E719" s="11">
        <f>SUM(E720:E722)</f>
        <v>44000</v>
      </c>
      <c r="F719" s="11">
        <f>SUM(F720:F722)</f>
        <v>43254.69</v>
      </c>
      <c r="G719" s="11">
        <f t="shared" si="48"/>
        <v>98.30611363636363</v>
      </c>
      <c r="H719" s="7"/>
      <c r="I719" s="7"/>
      <c r="J719" s="7"/>
      <c r="K719" s="7"/>
    </row>
    <row r="720" spans="1:11" s="15" customFormat="1" ht="22.5">
      <c r="A720" s="179"/>
      <c r="B720" s="179"/>
      <c r="C720" s="179"/>
      <c r="D720" s="26" t="s">
        <v>477</v>
      </c>
      <c r="E720" s="13">
        <v>6400</v>
      </c>
      <c r="F720" s="13">
        <v>6302.29</v>
      </c>
      <c r="G720" s="13">
        <f t="shared" si="48"/>
        <v>98.47328125</v>
      </c>
      <c r="H720" s="14"/>
      <c r="I720" s="14"/>
      <c r="J720" s="14"/>
      <c r="K720" s="14"/>
    </row>
    <row r="721" spans="1:11" s="15" customFormat="1" ht="11.25">
      <c r="A721" s="179"/>
      <c r="B721" s="179"/>
      <c r="C721" s="179"/>
      <c r="D721" s="26" t="s">
        <v>478</v>
      </c>
      <c r="E721" s="13">
        <v>600</v>
      </c>
      <c r="F721" s="13">
        <v>97.4</v>
      </c>
      <c r="G721" s="13">
        <f t="shared" si="48"/>
        <v>16.233333333333334</v>
      </c>
      <c r="H721" s="14"/>
      <c r="I721" s="14"/>
      <c r="J721" s="14"/>
      <c r="K721" s="14"/>
    </row>
    <row r="722" spans="1:11" s="15" customFormat="1" ht="11.25">
      <c r="A722" s="179"/>
      <c r="B722" s="179"/>
      <c r="C722" s="179"/>
      <c r="D722" s="26" t="s">
        <v>473</v>
      </c>
      <c r="E722" s="13">
        <v>37000</v>
      </c>
      <c r="F722" s="13">
        <v>36855</v>
      </c>
      <c r="G722" s="13">
        <f t="shared" si="48"/>
        <v>99.60810810810811</v>
      </c>
      <c r="H722" s="14"/>
      <c r="I722" s="14"/>
      <c r="J722" s="14"/>
      <c r="K722" s="14"/>
    </row>
    <row r="723" spans="1:11" s="8" customFormat="1" ht="36">
      <c r="A723" s="179"/>
      <c r="B723" s="179"/>
      <c r="C723" s="179"/>
      <c r="D723" s="10" t="s">
        <v>544</v>
      </c>
      <c r="E723" s="11">
        <f>SUM(E724:E726)</f>
        <v>194413.85</v>
      </c>
      <c r="F723" s="11">
        <f>SUM(F724:F726)</f>
        <v>171113.03</v>
      </c>
      <c r="G723" s="11">
        <f t="shared" si="48"/>
        <v>88.01483536280979</v>
      </c>
      <c r="H723" s="7"/>
      <c r="I723" s="7"/>
      <c r="J723" s="7"/>
      <c r="K723" s="7"/>
    </row>
    <row r="724" spans="1:11" s="15" customFormat="1" ht="22.5">
      <c r="A724" s="179"/>
      <c r="B724" s="179"/>
      <c r="C724" s="179"/>
      <c r="D724" s="26" t="s">
        <v>462</v>
      </c>
      <c r="E724" s="13">
        <v>25000</v>
      </c>
      <c r="F724" s="13">
        <v>20851.16</v>
      </c>
      <c r="G724" s="13">
        <f t="shared" si="48"/>
        <v>83.40464</v>
      </c>
      <c r="H724" s="14"/>
      <c r="I724" s="14"/>
      <c r="J724" s="14"/>
      <c r="K724" s="14"/>
    </row>
    <row r="725" spans="1:11" s="15" customFormat="1" ht="11.25">
      <c r="A725" s="179"/>
      <c r="B725" s="179"/>
      <c r="C725" s="179"/>
      <c r="D725" s="26" t="s">
        <v>464</v>
      </c>
      <c r="E725" s="13">
        <v>166413.85</v>
      </c>
      <c r="F725" s="13">
        <v>147446.87</v>
      </c>
      <c r="G725" s="13">
        <f t="shared" si="48"/>
        <v>88.60252316739262</v>
      </c>
      <c r="H725" s="14"/>
      <c r="I725" s="14"/>
      <c r="J725" s="14"/>
      <c r="K725" s="14"/>
    </row>
    <row r="726" spans="1:11" s="15" customFormat="1" ht="11.25">
      <c r="A726" s="179"/>
      <c r="B726" s="179"/>
      <c r="C726" s="179"/>
      <c r="D726" s="26" t="s">
        <v>466</v>
      </c>
      <c r="E726" s="13">
        <v>3000</v>
      </c>
      <c r="F726" s="13">
        <v>2815</v>
      </c>
      <c r="G726" s="13">
        <f t="shared" si="48"/>
        <v>93.83333333333333</v>
      </c>
      <c r="H726" s="14"/>
      <c r="I726" s="14"/>
      <c r="J726" s="14"/>
      <c r="K726" s="14"/>
    </row>
    <row r="727" spans="1:11" s="8" customFormat="1" ht="12">
      <c r="A727" s="103"/>
      <c r="B727" s="16"/>
      <c r="C727" s="16"/>
      <c r="D727" s="17"/>
      <c r="E727" s="18"/>
      <c r="F727" s="18"/>
      <c r="G727" s="18"/>
      <c r="H727" s="7"/>
      <c r="I727" s="7"/>
      <c r="J727" s="7"/>
      <c r="K727" s="7"/>
    </row>
    <row r="728" spans="1:11" s="57" customFormat="1" ht="24">
      <c r="A728" s="53"/>
      <c r="B728" s="53"/>
      <c r="C728" s="53">
        <v>80146</v>
      </c>
      <c r="D728" s="54" t="s">
        <v>287</v>
      </c>
      <c r="E728" s="55">
        <f aca="true" t="shared" si="49" ref="E728:F730">SUM(E729)</f>
        <v>46249</v>
      </c>
      <c r="F728" s="55">
        <f t="shared" si="49"/>
        <v>43872.82</v>
      </c>
      <c r="G728" s="55">
        <f aca="true" t="shared" si="50" ref="G728:G735">F728*100/E728</f>
        <v>94.8622024259984</v>
      </c>
      <c r="H728" s="56"/>
      <c r="I728" s="56"/>
      <c r="J728" s="56"/>
      <c r="K728" s="56"/>
    </row>
    <row r="729" spans="1:11" s="8" customFormat="1" ht="12">
      <c r="A729" s="97"/>
      <c r="B729" s="58"/>
      <c r="C729" s="58"/>
      <c r="D729" s="5" t="s">
        <v>264</v>
      </c>
      <c r="E729" s="6">
        <f t="shared" si="49"/>
        <v>46249</v>
      </c>
      <c r="F729" s="6">
        <f t="shared" si="49"/>
        <v>43872.82</v>
      </c>
      <c r="G729" s="6">
        <f t="shared" si="50"/>
        <v>94.8622024259984</v>
      </c>
      <c r="H729" s="7"/>
      <c r="I729" s="7"/>
      <c r="J729" s="7"/>
      <c r="K729" s="7"/>
    </row>
    <row r="730" spans="1:11" s="8" customFormat="1" ht="24">
      <c r="A730" s="179" t="s">
        <v>448</v>
      </c>
      <c r="B730" s="179"/>
      <c r="C730" s="179"/>
      <c r="D730" s="10" t="s">
        <v>339</v>
      </c>
      <c r="E730" s="11">
        <f t="shared" si="49"/>
        <v>46249</v>
      </c>
      <c r="F730" s="11">
        <f t="shared" si="49"/>
        <v>43872.82</v>
      </c>
      <c r="G730" s="11">
        <f t="shared" si="50"/>
        <v>94.8622024259984</v>
      </c>
      <c r="H730" s="7"/>
      <c r="I730" s="7"/>
      <c r="J730" s="7"/>
      <c r="K730" s="7"/>
    </row>
    <row r="731" spans="1:11" s="8" customFormat="1" ht="36">
      <c r="A731" s="179"/>
      <c r="B731" s="179"/>
      <c r="C731" s="179"/>
      <c r="D731" s="10" t="s">
        <v>392</v>
      </c>
      <c r="E731" s="11">
        <f>SUM(E732:E735)</f>
        <v>46249</v>
      </c>
      <c r="F731" s="11">
        <f>SUM(F732:F735)</f>
        <v>43872.82</v>
      </c>
      <c r="G731" s="11">
        <f t="shared" si="50"/>
        <v>94.8622024259984</v>
      </c>
      <c r="H731" s="7"/>
      <c r="I731" s="7"/>
      <c r="J731" s="7"/>
      <c r="K731" s="7"/>
    </row>
    <row r="732" spans="1:11" s="15" customFormat="1" ht="22.5">
      <c r="A732" s="179"/>
      <c r="B732" s="179"/>
      <c r="C732" s="179"/>
      <c r="D732" s="26" t="s">
        <v>462</v>
      </c>
      <c r="E732" s="13">
        <f>SUM(E743,E752,E760,E777,E768)</f>
        <v>8570</v>
      </c>
      <c r="F732" s="13">
        <f>SUM(F743,F752,F760,F777,F768)</f>
        <v>8160.54</v>
      </c>
      <c r="G732" s="13">
        <f t="shared" si="50"/>
        <v>95.22217036172695</v>
      </c>
      <c r="H732" s="14"/>
      <c r="I732" s="14"/>
      <c r="J732" s="14"/>
      <c r="K732" s="14"/>
    </row>
    <row r="733" spans="1:11" s="15" customFormat="1" ht="11.25">
      <c r="A733" s="179"/>
      <c r="B733" s="179"/>
      <c r="C733" s="179"/>
      <c r="D733" s="26" t="s">
        <v>464</v>
      </c>
      <c r="E733" s="13">
        <f>SUM(E744,E769,E778)</f>
        <v>14773</v>
      </c>
      <c r="F733" s="13">
        <f>SUM(F744,F769,F778)</f>
        <v>14549.439999999999</v>
      </c>
      <c r="G733" s="13">
        <f t="shared" si="50"/>
        <v>98.48669870710077</v>
      </c>
      <c r="H733" s="14"/>
      <c r="I733" s="14"/>
      <c r="J733" s="14"/>
      <c r="K733" s="14"/>
    </row>
    <row r="734" spans="1:11" s="15" customFormat="1" ht="11.25">
      <c r="A734" s="179"/>
      <c r="B734" s="179"/>
      <c r="C734" s="179"/>
      <c r="D734" s="26" t="s">
        <v>485</v>
      </c>
      <c r="E734" s="13">
        <f>SUM(E745,E753,E761,E770,E779)</f>
        <v>1780</v>
      </c>
      <c r="F734" s="13">
        <f>SUM(F745,F753,F761,F770,F779)</f>
        <v>1211.4299999999998</v>
      </c>
      <c r="G734" s="13">
        <f t="shared" si="50"/>
        <v>68.05786516853932</v>
      </c>
      <c r="H734" s="14"/>
      <c r="I734" s="14"/>
      <c r="J734" s="14"/>
      <c r="K734" s="14"/>
    </row>
    <row r="735" spans="1:11" s="15" customFormat="1" ht="33.75">
      <c r="A735" s="179"/>
      <c r="B735" s="179"/>
      <c r="C735" s="179"/>
      <c r="D735" s="26" t="s">
        <v>497</v>
      </c>
      <c r="E735" s="13">
        <f>SUM(E746,E754,E762,E771,E780)</f>
        <v>21126</v>
      </c>
      <c r="F735" s="13">
        <f>SUM(F746,F754,F762,F771,F780)</f>
        <v>19951.41</v>
      </c>
      <c r="G735" s="13">
        <f t="shared" si="50"/>
        <v>94.44007384265834</v>
      </c>
      <c r="H735" s="14"/>
      <c r="I735" s="14"/>
      <c r="J735" s="14"/>
      <c r="K735" s="14"/>
    </row>
    <row r="736" spans="1:11" s="8" customFormat="1" ht="12">
      <c r="A736" s="122"/>
      <c r="B736" s="113"/>
      <c r="C736" s="113"/>
      <c r="D736" s="10"/>
      <c r="E736" s="11"/>
      <c r="F736" s="11"/>
      <c r="G736" s="11"/>
      <c r="H736" s="7"/>
      <c r="I736" s="7"/>
      <c r="J736" s="7"/>
      <c r="K736" s="7"/>
    </row>
    <row r="737" spans="1:11" s="8" customFormat="1" ht="24">
      <c r="A737" s="122"/>
      <c r="B737" s="113"/>
      <c r="C737" s="113"/>
      <c r="D737" s="129" t="s">
        <v>385</v>
      </c>
      <c r="E737" s="11"/>
      <c r="F737" s="11"/>
      <c r="G737" s="11"/>
      <c r="H737" s="7"/>
      <c r="I737" s="7"/>
      <c r="J737" s="7"/>
      <c r="K737" s="7"/>
    </row>
    <row r="738" spans="1:11" s="8" customFormat="1" ht="12">
      <c r="A738" s="122"/>
      <c r="B738" s="113"/>
      <c r="C738" s="113"/>
      <c r="D738" s="10"/>
      <c r="E738" s="11"/>
      <c r="F738" s="11"/>
      <c r="G738" s="11"/>
      <c r="H738" s="7"/>
      <c r="I738" s="7"/>
      <c r="J738" s="7"/>
      <c r="K738" s="7"/>
    </row>
    <row r="739" spans="1:11" s="8" customFormat="1" ht="36">
      <c r="A739" s="119"/>
      <c r="B739" s="119"/>
      <c r="C739" s="119"/>
      <c r="D739" s="120" t="s">
        <v>384</v>
      </c>
      <c r="E739" s="121">
        <f aca="true" t="shared" si="51" ref="E739:F741">SUM(E740)</f>
        <v>4500</v>
      </c>
      <c r="F739" s="121">
        <f t="shared" si="51"/>
        <v>4006.06</v>
      </c>
      <c r="G739" s="121">
        <f aca="true" t="shared" si="52" ref="G739:G746">F739*100/E739</f>
        <v>89.02355555555556</v>
      </c>
      <c r="H739" s="7"/>
      <c r="I739" s="7"/>
      <c r="J739" s="7"/>
      <c r="K739" s="7"/>
    </row>
    <row r="740" spans="1:11" s="8" customFormat="1" ht="12">
      <c r="A740" s="97"/>
      <c r="B740" s="58"/>
      <c r="C740" s="58"/>
      <c r="D740" s="5" t="s">
        <v>264</v>
      </c>
      <c r="E740" s="6">
        <f t="shared" si="51"/>
        <v>4500</v>
      </c>
      <c r="F740" s="6">
        <f t="shared" si="51"/>
        <v>4006.06</v>
      </c>
      <c r="G740" s="6">
        <f t="shared" si="52"/>
        <v>89.02355555555556</v>
      </c>
      <c r="H740" s="7"/>
      <c r="I740" s="7"/>
      <c r="J740" s="7"/>
      <c r="K740" s="7"/>
    </row>
    <row r="741" spans="1:11" s="8" customFormat="1" ht="24">
      <c r="A741" s="179" t="s">
        <v>448</v>
      </c>
      <c r="B741" s="179"/>
      <c r="C741" s="179"/>
      <c r="D741" s="10" t="s">
        <v>339</v>
      </c>
      <c r="E741" s="11">
        <f t="shared" si="51"/>
        <v>4500</v>
      </c>
      <c r="F741" s="11">
        <f t="shared" si="51"/>
        <v>4006.06</v>
      </c>
      <c r="G741" s="11">
        <f t="shared" si="52"/>
        <v>89.02355555555556</v>
      </c>
      <c r="H741" s="7"/>
      <c r="I741" s="7"/>
      <c r="J741" s="7"/>
      <c r="K741" s="7"/>
    </row>
    <row r="742" spans="1:11" s="8" customFormat="1" ht="36">
      <c r="A742" s="179"/>
      <c r="B742" s="179"/>
      <c r="C742" s="179"/>
      <c r="D742" s="10" t="s">
        <v>392</v>
      </c>
      <c r="E742" s="11">
        <f>SUM(E743:E746)</f>
        <v>4500</v>
      </c>
      <c r="F742" s="11">
        <f>SUM(F743:F746)</f>
        <v>4006.06</v>
      </c>
      <c r="G742" s="11">
        <f t="shared" si="52"/>
        <v>89.02355555555556</v>
      </c>
      <c r="H742" s="7"/>
      <c r="I742" s="7"/>
      <c r="J742" s="7"/>
      <c r="K742" s="7"/>
    </row>
    <row r="743" spans="1:11" s="15" customFormat="1" ht="22.5">
      <c r="A743" s="179"/>
      <c r="B743" s="179"/>
      <c r="C743" s="179"/>
      <c r="D743" s="26" t="s">
        <v>462</v>
      </c>
      <c r="E743" s="13">
        <v>1800</v>
      </c>
      <c r="F743" s="13">
        <v>1787.06</v>
      </c>
      <c r="G743" s="13">
        <f t="shared" si="52"/>
        <v>99.28111111111112</v>
      </c>
      <c r="H743" s="14"/>
      <c r="I743" s="14"/>
      <c r="J743" s="14"/>
      <c r="K743" s="14"/>
    </row>
    <row r="744" spans="1:11" s="15" customFormat="1" ht="11.25">
      <c r="A744" s="179"/>
      <c r="B744" s="179"/>
      <c r="C744" s="179"/>
      <c r="D744" s="26" t="s">
        <v>464</v>
      </c>
      <c r="E744" s="13">
        <v>1000</v>
      </c>
      <c r="F744" s="13">
        <v>900</v>
      </c>
      <c r="G744" s="13">
        <f t="shared" si="52"/>
        <v>90</v>
      </c>
      <c r="H744" s="14"/>
      <c r="I744" s="14"/>
      <c r="J744" s="14"/>
      <c r="K744" s="14"/>
    </row>
    <row r="745" spans="1:11" s="15" customFormat="1" ht="11.25">
      <c r="A745" s="179"/>
      <c r="B745" s="179"/>
      <c r="C745" s="179"/>
      <c r="D745" s="26" t="s">
        <v>485</v>
      </c>
      <c r="E745" s="13">
        <v>200</v>
      </c>
      <c r="F745" s="13">
        <v>0</v>
      </c>
      <c r="G745" s="13">
        <f t="shared" si="52"/>
        <v>0</v>
      </c>
      <c r="H745" s="14"/>
      <c r="I745" s="14"/>
      <c r="J745" s="14"/>
      <c r="K745" s="14"/>
    </row>
    <row r="746" spans="1:11" s="15" customFormat="1" ht="33.75">
      <c r="A746" s="179"/>
      <c r="B746" s="179"/>
      <c r="C746" s="179"/>
      <c r="D746" s="26" t="s">
        <v>497</v>
      </c>
      <c r="E746" s="13">
        <v>1500</v>
      </c>
      <c r="F746" s="13">
        <v>1319</v>
      </c>
      <c r="G746" s="13">
        <f t="shared" si="52"/>
        <v>87.93333333333334</v>
      </c>
      <c r="H746" s="14"/>
      <c r="I746" s="14"/>
      <c r="J746" s="14"/>
      <c r="K746" s="14"/>
    </row>
    <row r="747" spans="1:11" s="8" customFormat="1" ht="12">
      <c r="A747" s="122"/>
      <c r="B747" s="113"/>
      <c r="C747" s="113"/>
      <c r="D747" s="10"/>
      <c r="E747" s="11"/>
      <c r="F747" s="11"/>
      <c r="G747" s="11"/>
      <c r="H747" s="7"/>
      <c r="I747" s="7"/>
      <c r="J747" s="7"/>
      <c r="K747" s="7"/>
    </row>
    <row r="748" spans="1:11" s="8" customFormat="1" ht="24">
      <c r="A748" s="119"/>
      <c r="B748" s="119"/>
      <c r="C748" s="119"/>
      <c r="D748" s="120" t="s">
        <v>381</v>
      </c>
      <c r="E748" s="121">
        <f aca="true" t="shared" si="53" ref="E748:F750">SUM(E749)</f>
        <v>2600</v>
      </c>
      <c r="F748" s="121">
        <f t="shared" si="53"/>
        <v>1928.02</v>
      </c>
      <c r="G748" s="121">
        <f aca="true" t="shared" si="54" ref="G748:G754">F748*100/E748</f>
        <v>74.15461538461538</v>
      </c>
      <c r="H748" s="7"/>
      <c r="I748" s="7"/>
      <c r="J748" s="7"/>
      <c r="K748" s="7"/>
    </row>
    <row r="749" spans="1:11" s="8" customFormat="1" ht="12">
      <c r="A749" s="97"/>
      <c r="B749" s="58"/>
      <c r="C749" s="58"/>
      <c r="D749" s="5" t="s">
        <v>264</v>
      </c>
      <c r="E749" s="6">
        <f t="shared" si="53"/>
        <v>2600</v>
      </c>
      <c r="F749" s="6">
        <f t="shared" si="53"/>
        <v>1928.02</v>
      </c>
      <c r="G749" s="6">
        <f t="shared" si="54"/>
        <v>74.15461538461538</v>
      </c>
      <c r="H749" s="7"/>
      <c r="I749" s="7"/>
      <c r="J749" s="7"/>
      <c r="K749" s="7"/>
    </row>
    <row r="750" spans="1:11" s="8" customFormat="1" ht="24">
      <c r="A750" s="179" t="s">
        <v>448</v>
      </c>
      <c r="B750" s="179"/>
      <c r="C750" s="179"/>
      <c r="D750" s="10" t="s">
        <v>339</v>
      </c>
      <c r="E750" s="11">
        <f>SUM(E751)</f>
        <v>2600</v>
      </c>
      <c r="F750" s="11">
        <f t="shared" si="53"/>
        <v>1928.02</v>
      </c>
      <c r="G750" s="11">
        <f t="shared" si="54"/>
        <v>74.15461538461538</v>
      </c>
      <c r="H750" s="7"/>
      <c r="I750" s="7"/>
      <c r="J750" s="7"/>
      <c r="K750" s="7"/>
    </row>
    <row r="751" spans="1:11" s="8" customFormat="1" ht="36">
      <c r="A751" s="179"/>
      <c r="B751" s="179"/>
      <c r="C751" s="179"/>
      <c r="D751" s="10" t="s">
        <v>392</v>
      </c>
      <c r="E751" s="11">
        <f>SUM(E752:E754)</f>
        <v>2600</v>
      </c>
      <c r="F751" s="11">
        <f>SUM(F752:F754)</f>
        <v>1928.02</v>
      </c>
      <c r="G751" s="11">
        <f t="shared" si="54"/>
        <v>74.15461538461538</v>
      </c>
      <c r="H751" s="7"/>
      <c r="I751" s="7"/>
      <c r="J751" s="7"/>
      <c r="K751" s="7"/>
    </row>
    <row r="752" spans="1:11" s="15" customFormat="1" ht="22.5">
      <c r="A752" s="179"/>
      <c r="B752" s="179"/>
      <c r="C752" s="179"/>
      <c r="D752" s="26" t="s">
        <v>462</v>
      </c>
      <c r="E752" s="13">
        <v>500</v>
      </c>
      <c r="F752" s="13">
        <v>467.07</v>
      </c>
      <c r="G752" s="13">
        <f t="shared" si="54"/>
        <v>93.414</v>
      </c>
      <c r="H752" s="14"/>
      <c r="I752" s="14"/>
      <c r="J752" s="14"/>
      <c r="K752" s="14"/>
    </row>
    <row r="753" spans="1:11" s="15" customFormat="1" ht="11.25">
      <c r="A753" s="179"/>
      <c r="B753" s="179"/>
      <c r="C753" s="179"/>
      <c r="D753" s="26" t="s">
        <v>485</v>
      </c>
      <c r="E753" s="13">
        <v>500</v>
      </c>
      <c r="F753" s="13">
        <v>208.95</v>
      </c>
      <c r="G753" s="13">
        <f t="shared" si="54"/>
        <v>41.79</v>
      </c>
      <c r="H753" s="14"/>
      <c r="I753" s="14"/>
      <c r="J753" s="14"/>
      <c r="K753" s="14"/>
    </row>
    <row r="754" spans="1:11" s="15" customFormat="1" ht="33.75">
      <c r="A754" s="179"/>
      <c r="B754" s="179"/>
      <c r="C754" s="179"/>
      <c r="D754" s="26" t="s">
        <v>497</v>
      </c>
      <c r="E754" s="13">
        <v>1600</v>
      </c>
      <c r="F754" s="13">
        <v>1252</v>
      </c>
      <c r="G754" s="13">
        <f t="shared" si="54"/>
        <v>78.25</v>
      </c>
      <c r="H754" s="14"/>
      <c r="I754" s="14"/>
      <c r="J754" s="14"/>
      <c r="K754" s="14"/>
    </row>
    <row r="755" spans="1:11" s="8" customFormat="1" ht="12">
      <c r="A755" s="122"/>
      <c r="B755" s="113"/>
      <c r="C755" s="113"/>
      <c r="D755" s="10"/>
      <c r="E755" s="11"/>
      <c r="F755" s="11"/>
      <c r="G755" s="11"/>
      <c r="H755" s="7"/>
      <c r="I755" s="7"/>
      <c r="J755" s="7"/>
      <c r="K755" s="7"/>
    </row>
    <row r="756" spans="1:11" s="8" customFormat="1" ht="12">
      <c r="A756" s="119"/>
      <c r="B756" s="119"/>
      <c r="C756" s="119"/>
      <c r="D756" s="120" t="s">
        <v>382</v>
      </c>
      <c r="E756" s="121">
        <f aca="true" t="shared" si="55" ref="E756:F758">SUM(E757)</f>
        <v>3500</v>
      </c>
      <c r="F756" s="121">
        <f t="shared" si="55"/>
        <v>3292.27</v>
      </c>
      <c r="G756" s="121">
        <f aca="true" t="shared" si="56" ref="G756:G762">F756*100/E756</f>
        <v>94.06485714285714</v>
      </c>
      <c r="H756" s="7"/>
      <c r="I756" s="7"/>
      <c r="J756" s="7"/>
      <c r="K756" s="7"/>
    </row>
    <row r="757" spans="1:11" s="8" customFormat="1" ht="12">
      <c r="A757" s="97"/>
      <c r="B757" s="58"/>
      <c r="C757" s="58"/>
      <c r="D757" s="5" t="s">
        <v>264</v>
      </c>
      <c r="E757" s="6">
        <f t="shared" si="55"/>
        <v>3500</v>
      </c>
      <c r="F757" s="6">
        <f t="shared" si="55"/>
        <v>3292.27</v>
      </c>
      <c r="G757" s="6">
        <f t="shared" si="56"/>
        <v>94.06485714285714</v>
      </c>
      <c r="H757" s="7"/>
      <c r="I757" s="7"/>
      <c r="J757" s="7"/>
      <c r="K757" s="7"/>
    </row>
    <row r="758" spans="1:11" s="8" customFormat="1" ht="24">
      <c r="A758" s="179" t="s">
        <v>448</v>
      </c>
      <c r="B758" s="179"/>
      <c r="C758" s="179"/>
      <c r="D758" s="10" t="s">
        <v>339</v>
      </c>
      <c r="E758" s="11">
        <f t="shared" si="55"/>
        <v>3500</v>
      </c>
      <c r="F758" s="11">
        <f t="shared" si="55"/>
        <v>3292.27</v>
      </c>
      <c r="G758" s="11">
        <f t="shared" si="56"/>
        <v>94.06485714285714</v>
      </c>
      <c r="H758" s="7"/>
      <c r="I758" s="7"/>
      <c r="J758" s="7"/>
      <c r="K758" s="7"/>
    </row>
    <row r="759" spans="1:11" s="8" customFormat="1" ht="36">
      <c r="A759" s="179"/>
      <c r="B759" s="179"/>
      <c r="C759" s="179"/>
      <c r="D759" s="10" t="s">
        <v>392</v>
      </c>
      <c r="E759" s="11">
        <f>SUM(E760:E762)</f>
        <v>3500</v>
      </c>
      <c r="F759" s="11">
        <f>SUM(F760:F762)</f>
        <v>3292.27</v>
      </c>
      <c r="G759" s="11">
        <f t="shared" si="56"/>
        <v>94.06485714285714</v>
      </c>
      <c r="H759" s="7"/>
      <c r="I759" s="7"/>
      <c r="J759" s="7"/>
      <c r="K759" s="7"/>
    </row>
    <row r="760" spans="1:11" s="15" customFormat="1" ht="22.5">
      <c r="A760" s="179"/>
      <c r="B760" s="179"/>
      <c r="C760" s="179"/>
      <c r="D760" s="26" t="s">
        <v>462</v>
      </c>
      <c r="E760" s="13">
        <v>1720</v>
      </c>
      <c r="F760" s="13">
        <v>1529.62</v>
      </c>
      <c r="G760" s="13">
        <f t="shared" si="56"/>
        <v>88.93139534883721</v>
      </c>
      <c r="H760" s="14"/>
      <c r="I760" s="14"/>
      <c r="J760" s="14"/>
      <c r="K760" s="14"/>
    </row>
    <row r="761" spans="1:11" s="15" customFormat="1" ht="11.25">
      <c r="A761" s="179"/>
      <c r="B761" s="179"/>
      <c r="C761" s="179"/>
      <c r="D761" s="26" t="s">
        <v>485</v>
      </c>
      <c r="E761" s="13">
        <v>80</v>
      </c>
      <c r="F761" s="13">
        <v>71.88</v>
      </c>
      <c r="G761" s="13">
        <f t="shared" si="56"/>
        <v>89.85</v>
      </c>
      <c r="H761" s="14"/>
      <c r="I761" s="14"/>
      <c r="J761" s="14"/>
      <c r="K761" s="14"/>
    </row>
    <row r="762" spans="1:11" s="15" customFormat="1" ht="33.75">
      <c r="A762" s="179"/>
      <c r="B762" s="179"/>
      <c r="C762" s="179"/>
      <c r="D762" s="26" t="s">
        <v>497</v>
      </c>
      <c r="E762" s="13">
        <v>1700</v>
      </c>
      <c r="F762" s="13">
        <v>1690.77</v>
      </c>
      <c r="G762" s="13">
        <f t="shared" si="56"/>
        <v>99.45705882352941</v>
      </c>
      <c r="H762" s="14"/>
      <c r="I762" s="14"/>
      <c r="J762" s="14"/>
      <c r="K762" s="14"/>
    </row>
    <row r="763" spans="1:11" s="8" customFormat="1" ht="12">
      <c r="A763" s="122"/>
      <c r="B763" s="113"/>
      <c r="C763" s="113"/>
      <c r="D763" s="10"/>
      <c r="E763" s="11"/>
      <c r="F763" s="11"/>
      <c r="G763" s="11"/>
      <c r="H763" s="7"/>
      <c r="I763" s="7"/>
      <c r="J763" s="7"/>
      <c r="K763" s="7"/>
    </row>
    <row r="764" spans="1:11" s="8" customFormat="1" ht="12">
      <c r="A764" s="119"/>
      <c r="B764" s="119"/>
      <c r="C764" s="119"/>
      <c r="D764" s="120" t="s">
        <v>545</v>
      </c>
      <c r="E764" s="121">
        <f aca="true" t="shared" si="57" ref="E764:F766">SUM(E765)</f>
        <v>20826</v>
      </c>
      <c r="F764" s="121">
        <f t="shared" si="57"/>
        <v>20177.96</v>
      </c>
      <c r="G764" s="121">
        <f aca="true" t="shared" si="58" ref="G764:G771">F764*100/E764</f>
        <v>96.88831268606549</v>
      </c>
      <c r="H764" s="7"/>
      <c r="I764" s="7"/>
      <c r="J764" s="7"/>
      <c r="K764" s="7"/>
    </row>
    <row r="765" spans="1:11" s="8" customFormat="1" ht="12">
      <c r="A765" s="97"/>
      <c r="B765" s="58"/>
      <c r="C765" s="58"/>
      <c r="D765" s="5" t="s">
        <v>264</v>
      </c>
      <c r="E765" s="6">
        <f t="shared" si="57"/>
        <v>20826</v>
      </c>
      <c r="F765" s="6">
        <f t="shared" si="57"/>
        <v>20177.96</v>
      </c>
      <c r="G765" s="6">
        <f t="shared" si="58"/>
        <v>96.88831268606549</v>
      </c>
      <c r="H765" s="7"/>
      <c r="I765" s="7"/>
      <c r="J765" s="7"/>
      <c r="K765" s="7"/>
    </row>
    <row r="766" spans="1:11" s="8" customFormat="1" ht="24">
      <c r="A766" s="179" t="s">
        <v>448</v>
      </c>
      <c r="B766" s="179"/>
      <c r="C766" s="179"/>
      <c r="D766" s="10" t="s">
        <v>339</v>
      </c>
      <c r="E766" s="11">
        <f t="shared" si="57"/>
        <v>20826</v>
      </c>
      <c r="F766" s="11">
        <f t="shared" si="57"/>
        <v>20177.96</v>
      </c>
      <c r="G766" s="11">
        <f t="shared" si="58"/>
        <v>96.88831268606549</v>
      </c>
      <c r="H766" s="7"/>
      <c r="I766" s="7"/>
      <c r="J766" s="7"/>
      <c r="K766" s="7"/>
    </row>
    <row r="767" spans="1:11" s="8" customFormat="1" ht="36">
      <c r="A767" s="179"/>
      <c r="B767" s="179"/>
      <c r="C767" s="179"/>
      <c r="D767" s="10" t="s">
        <v>392</v>
      </c>
      <c r="E767" s="11">
        <f>SUM(E768:E771)</f>
        <v>20826</v>
      </c>
      <c r="F767" s="11">
        <f>SUM(F768:F771)</f>
        <v>20177.96</v>
      </c>
      <c r="G767" s="11">
        <f t="shared" si="58"/>
        <v>96.88831268606549</v>
      </c>
      <c r="H767" s="7"/>
      <c r="I767" s="7"/>
      <c r="J767" s="7"/>
      <c r="K767" s="7"/>
    </row>
    <row r="768" spans="1:11" s="15" customFormat="1" ht="22.5">
      <c r="A768" s="179"/>
      <c r="B768" s="179"/>
      <c r="C768" s="179"/>
      <c r="D768" s="26" t="s">
        <v>462</v>
      </c>
      <c r="E768" s="13">
        <v>3750</v>
      </c>
      <c r="F768" s="13">
        <v>3708.88</v>
      </c>
      <c r="G768" s="13">
        <f t="shared" si="58"/>
        <v>98.90346666666667</v>
      </c>
      <c r="H768" s="14"/>
      <c r="I768" s="14"/>
      <c r="J768" s="14"/>
      <c r="K768" s="14"/>
    </row>
    <row r="769" spans="1:11" s="15" customFormat="1" ht="11.25">
      <c r="A769" s="179"/>
      <c r="B769" s="179"/>
      <c r="C769" s="179"/>
      <c r="D769" s="26" t="s">
        <v>464</v>
      </c>
      <c r="E769" s="13">
        <v>7250</v>
      </c>
      <c r="F769" s="13">
        <v>7249.44</v>
      </c>
      <c r="G769" s="13">
        <f t="shared" si="58"/>
        <v>99.99227586206896</v>
      </c>
      <c r="H769" s="14"/>
      <c r="I769" s="14"/>
      <c r="J769" s="14"/>
      <c r="K769" s="14"/>
    </row>
    <row r="770" spans="1:11" s="15" customFormat="1" ht="11.25">
      <c r="A770" s="179"/>
      <c r="B770" s="179"/>
      <c r="C770" s="179"/>
      <c r="D770" s="26" t="s">
        <v>485</v>
      </c>
      <c r="E770" s="13">
        <v>500</v>
      </c>
      <c r="F770" s="13">
        <v>500</v>
      </c>
      <c r="G770" s="13">
        <f t="shared" si="58"/>
        <v>100</v>
      </c>
      <c r="H770" s="14"/>
      <c r="I770" s="14"/>
      <c r="J770" s="14"/>
      <c r="K770" s="14"/>
    </row>
    <row r="771" spans="1:11" s="15" customFormat="1" ht="33.75">
      <c r="A771" s="179"/>
      <c r="B771" s="179"/>
      <c r="C771" s="179"/>
      <c r="D771" s="26" t="s">
        <v>497</v>
      </c>
      <c r="E771" s="13">
        <v>9326</v>
      </c>
      <c r="F771" s="13">
        <v>8719.64</v>
      </c>
      <c r="G771" s="13">
        <f t="shared" si="58"/>
        <v>93.49817713918078</v>
      </c>
      <c r="H771" s="14"/>
      <c r="I771" s="14"/>
      <c r="J771" s="14"/>
      <c r="K771" s="14"/>
    </row>
    <row r="772" spans="1:11" s="8" customFormat="1" ht="12">
      <c r="A772" s="122"/>
      <c r="B772" s="113"/>
      <c r="C772" s="113"/>
      <c r="D772" s="10"/>
      <c r="E772" s="11"/>
      <c r="F772" s="11"/>
      <c r="G772" s="11"/>
      <c r="H772" s="7"/>
      <c r="I772" s="7"/>
      <c r="J772" s="7"/>
      <c r="K772" s="7"/>
    </row>
    <row r="773" spans="1:11" s="8" customFormat="1" ht="12">
      <c r="A773" s="119"/>
      <c r="B773" s="119"/>
      <c r="C773" s="119"/>
      <c r="D773" s="120" t="s">
        <v>546</v>
      </c>
      <c r="E773" s="121">
        <f aca="true" t="shared" si="59" ref="E773:F775">SUM(E774)</f>
        <v>14823</v>
      </c>
      <c r="F773" s="121">
        <f t="shared" si="59"/>
        <v>14468.51</v>
      </c>
      <c r="G773" s="121">
        <f aca="true" t="shared" si="60" ref="G773:G780">F773*100/E773</f>
        <v>97.60851379612764</v>
      </c>
      <c r="H773" s="7"/>
      <c r="I773" s="7"/>
      <c r="J773" s="7"/>
      <c r="K773" s="7"/>
    </row>
    <row r="774" spans="1:11" s="8" customFormat="1" ht="12">
      <c r="A774" s="97"/>
      <c r="B774" s="58"/>
      <c r="C774" s="58"/>
      <c r="D774" s="5" t="s">
        <v>264</v>
      </c>
      <c r="E774" s="6">
        <f t="shared" si="59"/>
        <v>14823</v>
      </c>
      <c r="F774" s="6">
        <f t="shared" si="59"/>
        <v>14468.51</v>
      </c>
      <c r="G774" s="6">
        <f t="shared" si="60"/>
        <v>97.60851379612764</v>
      </c>
      <c r="H774" s="7"/>
      <c r="I774" s="7"/>
      <c r="J774" s="7"/>
      <c r="K774" s="7"/>
    </row>
    <row r="775" spans="1:11" s="8" customFormat="1" ht="24">
      <c r="A775" s="179" t="s">
        <v>448</v>
      </c>
      <c r="B775" s="179"/>
      <c r="C775" s="179"/>
      <c r="D775" s="10" t="s">
        <v>339</v>
      </c>
      <c r="E775" s="11">
        <f t="shared" si="59"/>
        <v>14823</v>
      </c>
      <c r="F775" s="11">
        <f t="shared" si="59"/>
        <v>14468.51</v>
      </c>
      <c r="G775" s="11">
        <f t="shared" si="60"/>
        <v>97.60851379612764</v>
      </c>
      <c r="H775" s="7"/>
      <c r="I775" s="7"/>
      <c r="J775" s="7"/>
      <c r="K775" s="7"/>
    </row>
    <row r="776" spans="1:11" s="8" customFormat="1" ht="36">
      <c r="A776" s="179"/>
      <c r="B776" s="179"/>
      <c r="C776" s="179"/>
      <c r="D776" s="10" t="s">
        <v>392</v>
      </c>
      <c r="E776" s="11">
        <f>SUM(E777:E780)</f>
        <v>14823</v>
      </c>
      <c r="F776" s="11">
        <f>SUM(F777:F780)</f>
        <v>14468.51</v>
      </c>
      <c r="G776" s="11">
        <f t="shared" si="60"/>
        <v>97.60851379612764</v>
      </c>
      <c r="H776" s="7"/>
      <c r="I776" s="7"/>
      <c r="J776" s="7"/>
      <c r="K776" s="7"/>
    </row>
    <row r="777" spans="1:11" s="15" customFormat="1" ht="22.5">
      <c r="A777" s="179"/>
      <c r="B777" s="179"/>
      <c r="C777" s="179"/>
      <c r="D777" s="26" t="s">
        <v>462</v>
      </c>
      <c r="E777" s="13">
        <v>800</v>
      </c>
      <c r="F777" s="13">
        <v>667.91</v>
      </c>
      <c r="G777" s="13">
        <f t="shared" si="60"/>
        <v>83.48875</v>
      </c>
      <c r="H777" s="14"/>
      <c r="I777" s="14"/>
      <c r="J777" s="14"/>
      <c r="K777" s="14"/>
    </row>
    <row r="778" spans="1:11" s="15" customFormat="1" ht="11.25">
      <c r="A778" s="179"/>
      <c r="B778" s="179"/>
      <c r="C778" s="179"/>
      <c r="D778" s="26" t="s">
        <v>464</v>
      </c>
      <c r="E778" s="13">
        <v>6523</v>
      </c>
      <c r="F778" s="13">
        <v>6400</v>
      </c>
      <c r="G778" s="13">
        <f t="shared" si="60"/>
        <v>98.1143645561858</v>
      </c>
      <c r="H778" s="14"/>
      <c r="I778" s="14"/>
      <c r="J778" s="14"/>
      <c r="K778" s="14"/>
    </row>
    <row r="779" spans="1:11" s="15" customFormat="1" ht="11.25">
      <c r="A779" s="179"/>
      <c r="B779" s="179"/>
      <c r="C779" s="179"/>
      <c r="D779" s="26" t="s">
        <v>485</v>
      </c>
      <c r="E779" s="13">
        <v>500</v>
      </c>
      <c r="F779" s="13">
        <v>430.6</v>
      </c>
      <c r="G779" s="13">
        <f t="shared" si="60"/>
        <v>86.12</v>
      </c>
      <c r="H779" s="14"/>
      <c r="I779" s="14"/>
      <c r="J779" s="14"/>
      <c r="K779" s="14"/>
    </row>
    <row r="780" spans="1:11" s="15" customFormat="1" ht="33.75">
      <c r="A780" s="179"/>
      <c r="B780" s="179"/>
      <c r="C780" s="179"/>
      <c r="D780" s="26" t="s">
        <v>497</v>
      </c>
      <c r="E780" s="13">
        <v>7000</v>
      </c>
      <c r="F780" s="13">
        <v>6970</v>
      </c>
      <c r="G780" s="13">
        <f t="shared" si="60"/>
        <v>99.57142857142857</v>
      </c>
      <c r="H780" s="14"/>
      <c r="I780" s="14"/>
      <c r="J780" s="14"/>
      <c r="K780" s="14"/>
    </row>
    <row r="781" spans="1:11" s="8" customFormat="1" ht="12">
      <c r="A781" s="122"/>
      <c r="B781" s="113"/>
      <c r="C781" s="113"/>
      <c r="D781" s="10"/>
      <c r="E781" s="11"/>
      <c r="F781" s="11"/>
      <c r="G781" s="11"/>
      <c r="H781" s="7"/>
      <c r="I781" s="7"/>
      <c r="J781" s="7"/>
      <c r="K781" s="7"/>
    </row>
    <row r="782" spans="1:11" s="96" customFormat="1" ht="24">
      <c r="A782" s="53"/>
      <c r="B782" s="53"/>
      <c r="C782" s="53" t="s">
        <v>320</v>
      </c>
      <c r="D782" s="54" t="s">
        <v>386</v>
      </c>
      <c r="E782" s="55">
        <f>SUM(E783)</f>
        <v>783017</v>
      </c>
      <c r="F782" s="55">
        <f>SUM(F783)</f>
        <v>775399.09</v>
      </c>
      <c r="G782" s="55">
        <f>F782*100/E782</f>
        <v>99.02710796828165</v>
      </c>
      <c r="H782" s="95"/>
      <c r="I782" s="95"/>
      <c r="J782" s="95"/>
      <c r="K782" s="95"/>
    </row>
    <row r="783" spans="1:11" s="8" customFormat="1" ht="12">
      <c r="A783" s="58"/>
      <c r="B783" s="58"/>
      <c r="C783" s="58"/>
      <c r="D783" s="5" t="s">
        <v>264</v>
      </c>
      <c r="E783" s="6">
        <f>SUM(E784)</f>
        <v>783017</v>
      </c>
      <c r="F783" s="6">
        <f>SUM(F784)</f>
        <v>775399.09</v>
      </c>
      <c r="G783" s="6">
        <f>F783*100/E783</f>
        <v>99.02710796828165</v>
      </c>
      <c r="H783" s="7"/>
      <c r="I783" s="7"/>
      <c r="J783" s="7"/>
      <c r="K783" s="7"/>
    </row>
    <row r="784" spans="1:11" s="8" customFormat="1" ht="24">
      <c r="A784" s="179" t="s">
        <v>448</v>
      </c>
      <c r="B784" s="179"/>
      <c r="C784" s="179"/>
      <c r="D784" s="10" t="s">
        <v>339</v>
      </c>
      <c r="E784" s="11">
        <f>SUM(E785,E791)</f>
        <v>783017</v>
      </c>
      <c r="F784" s="11">
        <f>SUM(F785,F791)</f>
        <v>775399.09</v>
      </c>
      <c r="G784" s="11">
        <f>F784*100/E784</f>
        <v>99.02710796828165</v>
      </c>
      <c r="H784" s="7"/>
      <c r="I784" s="7"/>
      <c r="J784" s="7"/>
      <c r="K784" s="7"/>
    </row>
    <row r="785" spans="1:11" s="8" customFormat="1" ht="24">
      <c r="A785" s="179"/>
      <c r="B785" s="179"/>
      <c r="C785" s="179"/>
      <c r="D785" s="10" t="s">
        <v>543</v>
      </c>
      <c r="E785" s="11">
        <f>SUM(E786:E790)</f>
        <v>435697</v>
      </c>
      <c r="F785" s="11">
        <f>SUM(F786:F790)</f>
        <v>432275.06000000006</v>
      </c>
      <c r="G785" s="11">
        <f>F785*100/E785</f>
        <v>99.2146055630404</v>
      </c>
      <c r="H785" s="7"/>
      <c r="I785" s="7"/>
      <c r="J785" s="7"/>
      <c r="K785" s="7"/>
    </row>
    <row r="786" spans="1:11" s="15" customFormat="1" ht="22.5">
      <c r="A786" s="179"/>
      <c r="B786" s="179"/>
      <c r="C786" s="179"/>
      <c r="D786" s="26" t="s">
        <v>461</v>
      </c>
      <c r="E786" s="13">
        <f>SUM(E810,E829)</f>
        <v>337086</v>
      </c>
      <c r="F786" s="13">
        <f>SUM(F810,F829)</f>
        <v>334147.02</v>
      </c>
      <c r="G786" s="13">
        <f aca="true" t="shared" si="61" ref="G786:G802">F786*100/E786</f>
        <v>99.12812160694897</v>
      </c>
      <c r="H786" s="14"/>
      <c r="I786" s="14"/>
      <c r="J786" s="14"/>
      <c r="K786" s="14"/>
    </row>
    <row r="787" spans="1:11" s="15" customFormat="1" ht="22.5">
      <c r="A787" s="179"/>
      <c r="B787" s="179"/>
      <c r="C787" s="179"/>
      <c r="D787" s="26" t="s">
        <v>482</v>
      </c>
      <c r="E787" s="13">
        <f aca="true" t="shared" si="62" ref="E787:F789">SUM(E811,E830)</f>
        <v>23511</v>
      </c>
      <c r="F787" s="13">
        <f t="shared" si="62"/>
        <v>23509.410000000003</v>
      </c>
      <c r="G787" s="13">
        <f t="shared" si="61"/>
        <v>99.99323720811537</v>
      </c>
      <c r="H787" s="14"/>
      <c r="I787" s="14"/>
      <c r="J787" s="14"/>
      <c r="K787" s="14"/>
    </row>
    <row r="788" spans="1:11" s="15" customFormat="1" ht="22.5">
      <c r="A788" s="179"/>
      <c r="B788" s="179"/>
      <c r="C788" s="179"/>
      <c r="D788" s="26" t="s">
        <v>477</v>
      </c>
      <c r="E788" s="13">
        <f t="shared" si="62"/>
        <v>58680</v>
      </c>
      <c r="F788" s="13">
        <f t="shared" si="62"/>
        <v>58635.92</v>
      </c>
      <c r="G788" s="13">
        <f t="shared" si="61"/>
        <v>99.92488070892979</v>
      </c>
      <c r="H788" s="14"/>
      <c r="I788" s="14"/>
      <c r="J788" s="14"/>
      <c r="K788" s="14"/>
    </row>
    <row r="789" spans="1:11" s="15" customFormat="1" ht="11.25">
      <c r="A789" s="179"/>
      <c r="B789" s="179"/>
      <c r="C789" s="179"/>
      <c r="D789" s="26" t="s">
        <v>478</v>
      </c>
      <c r="E789" s="13">
        <f t="shared" si="62"/>
        <v>6720</v>
      </c>
      <c r="F789" s="13">
        <f t="shared" si="62"/>
        <v>6295.89</v>
      </c>
      <c r="G789" s="13">
        <f t="shared" si="61"/>
        <v>93.68883928571428</v>
      </c>
      <c r="H789" s="14"/>
      <c r="I789" s="14"/>
      <c r="J789" s="14"/>
      <c r="K789" s="14"/>
    </row>
    <row r="790" spans="1:11" s="15" customFormat="1" ht="11.25">
      <c r="A790" s="179"/>
      <c r="B790" s="179"/>
      <c r="C790" s="179"/>
      <c r="D790" s="26" t="s">
        <v>473</v>
      </c>
      <c r="E790" s="13">
        <f>SUM(E814)</f>
        <v>9700</v>
      </c>
      <c r="F790" s="13">
        <f>SUM(F814)</f>
        <v>9686.82</v>
      </c>
      <c r="G790" s="13">
        <f t="shared" si="61"/>
        <v>99.86412371134021</v>
      </c>
      <c r="H790" s="14"/>
      <c r="I790" s="14"/>
      <c r="J790" s="14"/>
      <c r="K790" s="14"/>
    </row>
    <row r="791" spans="1:11" s="8" customFormat="1" ht="36">
      <c r="A791" s="179"/>
      <c r="B791" s="179"/>
      <c r="C791" s="179"/>
      <c r="D791" s="10" t="s">
        <v>367</v>
      </c>
      <c r="E791" s="11">
        <f>SUM(E792:E802)</f>
        <v>347320</v>
      </c>
      <c r="F791" s="11">
        <f>SUM(F792:F802)</f>
        <v>343124.0299999999</v>
      </c>
      <c r="G791" s="11">
        <f t="shared" si="61"/>
        <v>98.79190084072323</v>
      </c>
      <c r="H791" s="7"/>
      <c r="I791" s="7"/>
      <c r="J791" s="7"/>
      <c r="K791" s="7"/>
    </row>
    <row r="792" spans="1:11" s="15" customFormat="1" ht="22.5">
      <c r="A792" s="179"/>
      <c r="B792" s="179"/>
      <c r="C792" s="179"/>
      <c r="D792" s="26" t="s">
        <v>462</v>
      </c>
      <c r="E792" s="13">
        <f>SUM(E816,E834,)</f>
        <v>18400</v>
      </c>
      <c r="F792" s="13">
        <f>SUM(F816,F834,)</f>
        <v>18055.48</v>
      </c>
      <c r="G792" s="13">
        <f t="shared" si="61"/>
        <v>98.12760869565217</v>
      </c>
      <c r="H792" s="14"/>
      <c r="I792" s="14"/>
      <c r="J792" s="14"/>
      <c r="K792" s="14"/>
    </row>
    <row r="793" spans="1:11" s="15" customFormat="1" ht="11.25">
      <c r="A793" s="179"/>
      <c r="B793" s="179"/>
      <c r="C793" s="179"/>
      <c r="D793" s="26" t="s">
        <v>480</v>
      </c>
      <c r="E793" s="13">
        <f>SUM(E817,E835)</f>
        <v>290000</v>
      </c>
      <c r="F793" s="13">
        <f>SUM(F817,F835)</f>
        <v>286863.75</v>
      </c>
      <c r="G793" s="13">
        <f t="shared" si="61"/>
        <v>98.91853448275862</v>
      </c>
      <c r="H793" s="14"/>
      <c r="I793" s="14"/>
      <c r="J793" s="14"/>
      <c r="K793" s="14"/>
    </row>
    <row r="794" spans="1:11" s="15" customFormat="1" ht="11.25">
      <c r="A794" s="179"/>
      <c r="B794" s="179"/>
      <c r="C794" s="179"/>
      <c r="D794" s="26" t="s">
        <v>474</v>
      </c>
      <c r="E794" s="13">
        <f>SUM(E818,E836)</f>
        <v>17000</v>
      </c>
      <c r="F794" s="13">
        <f>SUM(F818,F836)</f>
        <v>16999.91</v>
      </c>
      <c r="G794" s="13">
        <f t="shared" si="61"/>
        <v>99.9994705882353</v>
      </c>
      <c r="H794" s="14"/>
      <c r="I794" s="14"/>
      <c r="J794" s="14"/>
      <c r="K794" s="14"/>
    </row>
    <row r="795" spans="1:11" s="15" customFormat="1" ht="11.25">
      <c r="A795" s="179"/>
      <c r="B795" s="179"/>
      <c r="C795" s="179"/>
      <c r="D795" s="26" t="s">
        <v>463</v>
      </c>
      <c r="E795" s="13">
        <f>SUM(E819,)</f>
        <v>2000</v>
      </c>
      <c r="F795" s="13">
        <f>SUM(F819,)</f>
        <v>2000</v>
      </c>
      <c r="G795" s="13">
        <f t="shared" si="61"/>
        <v>100</v>
      </c>
      <c r="H795" s="14"/>
      <c r="I795" s="14"/>
      <c r="J795" s="14"/>
      <c r="K795" s="14"/>
    </row>
    <row r="796" spans="1:11" s="15" customFormat="1" ht="11.25">
      <c r="A796" s="179"/>
      <c r="B796" s="179"/>
      <c r="C796" s="179"/>
      <c r="D796" s="26" t="s">
        <v>492</v>
      </c>
      <c r="E796" s="13">
        <f>SUM(E820,E837)</f>
        <v>600</v>
      </c>
      <c r="F796" s="13">
        <f>SUM(F820,F837)</f>
        <v>225</v>
      </c>
      <c r="G796" s="13">
        <f t="shared" si="61"/>
        <v>37.5</v>
      </c>
      <c r="H796" s="14"/>
      <c r="I796" s="14"/>
      <c r="J796" s="14"/>
      <c r="K796" s="14"/>
    </row>
    <row r="797" spans="1:11" s="15" customFormat="1" ht="11.25">
      <c r="A797" s="179"/>
      <c r="B797" s="179"/>
      <c r="C797" s="179"/>
      <c r="D797" s="26" t="s">
        <v>464</v>
      </c>
      <c r="E797" s="13">
        <f>SUM(E821,E838)</f>
        <v>4500</v>
      </c>
      <c r="F797" s="13">
        <f>SUM(F821,F838)</f>
        <v>4453.04</v>
      </c>
      <c r="G797" s="13">
        <f t="shared" si="61"/>
        <v>98.95644444444444</v>
      </c>
      <c r="H797" s="14"/>
      <c r="I797" s="14"/>
      <c r="J797" s="14"/>
      <c r="K797" s="14"/>
    </row>
    <row r="798" spans="1:11" s="15" customFormat="1" ht="22.5">
      <c r="A798" s="179"/>
      <c r="B798" s="179"/>
      <c r="C798" s="179"/>
      <c r="D798" s="26" t="s">
        <v>465</v>
      </c>
      <c r="E798" s="13">
        <f aca="true" t="shared" si="63" ref="E798:F800">SUM(E839)</f>
        <v>1000</v>
      </c>
      <c r="F798" s="13">
        <f t="shared" si="63"/>
        <v>982.85</v>
      </c>
      <c r="G798" s="13">
        <f t="shared" si="61"/>
        <v>98.285</v>
      </c>
      <c r="H798" s="14"/>
      <c r="I798" s="14"/>
      <c r="J798" s="14"/>
      <c r="K798" s="14"/>
    </row>
    <row r="799" spans="1:11" s="15" customFormat="1" ht="11.25">
      <c r="A799" s="179"/>
      <c r="B799" s="179"/>
      <c r="C799" s="179"/>
      <c r="D799" s="26" t="s">
        <v>485</v>
      </c>
      <c r="E799" s="13">
        <f t="shared" si="63"/>
        <v>300</v>
      </c>
      <c r="F799" s="13">
        <f t="shared" si="63"/>
        <v>24</v>
      </c>
      <c r="G799" s="13">
        <f t="shared" si="61"/>
        <v>8</v>
      </c>
      <c r="H799" s="14"/>
      <c r="I799" s="14"/>
      <c r="J799" s="14"/>
      <c r="K799" s="14"/>
    </row>
    <row r="800" spans="1:11" s="15" customFormat="1" ht="11.25">
      <c r="A800" s="179"/>
      <c r="B800" s="179"/>
      <c r="C800" s="179"/>
      <c r="D800" s="26" t="s">
        <v>466</v>
      </c>
      <c r="E800" s="13">
        <f t="shared" si="63"/>
        <v>500</v>
      </c>
      <c r="F800" s="13">
        <f t="shared" si="63"/>
        <v>500</v>
      </c>
      <c r="G800" s="13">
        <f t="shared" si="61"/>
        <v>100</v>
      </c>
      <c r="H800" s="14"/>
      <c r="I800" s="14"/>
      <c r="J800" s="14"/>
      <c r="K800" s="14"/>
    </row>
    <row r="801" spans="1:11" s="15" customFormat="1" ht="22.5">
      <c r="A801" s="179"/>
      <c r="B801" s="179"/>
      <c r="C801" s="179"/>
      <c r="D801" s="26" t="s">
        <v>486</v>
      </c>
      <c r="E801" s="13">
        <f>SUM(E822,E842)</f>
        <v>12520</v>
      </c>
      <c r="F801" s="13">
        <f>SUM(F822,F842)</f>
        <v>12520</v>
      </c>
      <c r="G801" s="13">
        <f t="shared" si="61"/>
        <v>100</v>
      </c>
      <c r="H801" s="14"/>
      <c r="I801" s="14"/>
      <c r="J801" s="14"/>
      <c r="K801" s="14"/>
    </row>
    <row r="802" spans="1:11" s="15" customFormat="1" ht="33.75">
      <c r="A802" s="179"/>
      <c r="B802" s="179"/>
      <c r="C802" s="179"/>
      <c r="D802" s="26" t="s">
        <v>497</v>
      </c>
      <c r="E802" s="13">
        <f>SUM(E823)</f>
        <v>500</v>
      </c>
      <c r="F802" s="13">
        <f>SUM(F823)</f>
        <v>500</v>
      </c>
      <c r="G802" s="13">
        <f t="shared" si="61"/>
        <v>100</v>
      </c>
      <c r="H802" s="14"/>
      <c r="I802" s="14"/>
      <c r="J802" s="14"/>
      <c r="K802" s="14"/>
    </row>
    <row r="803" spans="1:11" s="8" customFormat="1" ht="12">
      <c r="A803" s="16"/>
      <c r="B803" s="16"/>
      <c r="C803" s="16"/>
      <c r="D803" s="17"/>
      <c r="E803" s="18"/>
      <c r="F803" s="18"/>
      <c r="G803" s="18"/>
      <c r="H803" s="7"/>
      <c r="I803" s="7"/>
      <c r="J803" s="7"/>
      <c r="K803" s="7"/>
    </row>
    <row r="804" spans="1:11" s="8" customFormat="1" ht="24">
      <c r="A804" s="16"/>
      <c r="B804" s="16"/>
      <c r="C804" s="16"/>
      <c r="D804" s="139" t="s">
        <v>385</v>
      </c>
      <c r="E804" s="18"/>
      <c r="F804" s="18"/>
      <c r="G804" s="18"/>
      <c r="H804" s="7"/>
      <c r="I804" s="7"/>
      <c r="J804" s="7"/>
      <c r="K804" s="7"/>
    </row>
    <row r="805" spans="1:11" s="8" customFormat="1" ht="12">
      <c r="A805" s="16"/>
      <c r="B805" s="16"/>
      <c r="C805" s="16"/>
      <c r="D805" s="17"/>
      <c r="E805" s="18"/>
      <c r="F805" s="18"/>
      <c r="G805" s="18"/>
      <c r="H805" s="7"/>
      <c r="I805" s="7"/>
      <c r="J805" s="7"/>
      <c r="K805" s="7"/>
    </row>
    <row r="806" spans="1:255" s="8" customFormat="1" ht="12">
      <c r="A806" s="119"/>
      <c r="B806" s="119"/>
      <c r="C806" s="119"/>
      <c r="D806" s="120" t="s">
        <v>545</v>
      </c>
      <c r="E806" s="121">
        <f>SUM(E807)</f>
        <v>443620</v>
      </c>
      <c r="F806" s="121">
        <f>SUM(F807)</f>
        <v>441755.81000000006</v>
      </c>
      <c r="G806" s="121">
        <f>F806*100/E806</f>
        <v>99.57977773770345</v>
      </c>
      <c r="H806" s="7"/>
      <c r="I806" s="7"/>
      <c r="J806" s="7"/>
      <c r="K806" s="7"/>
      <c r="IU806" s="7">
        <f>SUM(G806)</f>
        <v>99.57977773770345</v>
      </c>
    </row>
    <row r="807" spans="1:255" s="8" customFormat="1" ht="12">
      <c r="A807" s="58"/>
      <c r="B807" s="58"/>
      <c r="C807" s="58"/>
      <c r="D807" s="5" t="s">
        <v>264</v>
      </c>
      <c r="E807" s="6">
        <f>SUM(E808)</f>
        <v>443620</v>
      </c>
      <c r="F807" s="6">
        <f>SUM(F808)</f>
        <v>441755.81000000006</v>
      </c>
      <c r="G807" s="6">
        <f aca="true" t="shared" si="64" ref="G807:G927">F807*100/E807</f>
        <v>99.57977773770345</v>
      </c>
      <c r="H807" s="7"/>
      <c r="I807" s="7"/>
      <c r="J807" s="7"/>
      <c r="K807" s="7"/>
      <c r="IU807" s="7">
        <f>SUM(G807)</f>
        <v>99.57977773770345</v>
      </c>
    </row>
    <row r="808" spans="1:255" s="8" customFormat="1" ht="24">
      <c r="A808" s="179" t="s">
        <v>448</v>
      </c>
      <c r="B808" s="179"/>
      <c r="C808" s="179"/>
      <c r="D808" s="10" t="s">
        <v>339</v>
      </c>
      <c r="E808" s="11">
        <f>SUM(E809,E815)</f>
        <v>443620</v>
      </c>
      <c r="F808" s="11">
        <f>SUM(F809,F815)</f>
        <v>441755.81000000006</v>
      </c>
      <c r="G808" s="11">
        <f t="shared" si="64"/>
        <v>99.57977773770345</v>
      </c>
      <c r="H808" s="7"/>
      <c r="I808" s="7"/>
      <c r="J808" s="7"/>
      <c r="K808" s="7"/>
      <c r="IU808" s="7">
        <f>SUM(G808)</f>
        <v>99.57977773770345</v>
      </c>
    </row>
    <row r="809" spans="1:11" s="8" customFormat="1" ht="24">
      <c r="A809" s="179"/>
      <c r="B809" s="179"/>
      <c r="C809" s="179"/>
      <c r="D809" s="10" t="s">
        <v>342</v>
      </c>
      <c r="E809" s="11">
        <f>SUM(E810:E814)</f>
        <v>253100</v>
      </c>
      <c r="F809" s="11">
        <f>SUM(F810:F814)</f>
        <v>252682.17</v>
      </c>
      <c r="G809" s="11">
        <f t="shared" si="64"/>
        <v>99.8349150533386</v>
      </c>
      <c r="H809" s="7"/>
      <c r="I809" s="7"/>
      <c r="J809" s="7"/>
      <c r="K809" s="7"/>
    </row>
    <row r="810" spans="1:11" s="15" customFormat="1" ht="22.5">
      <c r="A810" s="179"/>
      <c r="B810" s="179"/>
      <c r="C810" s="179"/>
      <c r="D810" s="26" t="s">
        <v>461</v>
      </c>
      <c r="E810" s="13">
        <v>194339</v>
      </c>
      <c r="F810" s="13">
        <v>194017.26</v>
      </c>
      <c r="G810" s="13">
        <f t="shared" si="64"/>
        <v>99.83444393559708</v>
      </c>
      <c r="H810" s="14"/>
      <c r="I810" s="14"/>
      <c r="J810" s="14"/>
      <c r="K810" s="14"/>
    </row>
    <row r="811" spans="1:11" s="15" customFormat="1" ht="22.5">
      <c r="A811" s="179"/>
      <c r="B811" s="179"/>
      <c r="C811" s="179"/>
      <c r="D811" s="26" t="s">
        <v>482</v>
      </c>
      <c r="E811" s="13">
        <v>13661</v>
      </c>
      <c r="F811" s="13">
        <v>13660.29</v>
      </c>
      <c r="G811" s="13">
        <f t="shared" si="64"/>
        <v>99.9948027230803</v>
      </c>
      <c r="H811" s="14"/>
      <c r="I811" s="14"/>
      <c r="J811" s="14"/>
      <c r="K811" s="14"/>
    </row>
    <row r="812" spans="1:11" s="15" customFormat="1" ht="22.5">
      <c r="A812" s="179"/>
      <c r="B812" s="179"/>
      <c r="C812" s="179"/>
      <c r="D812" s="26" t="s">
        <v>477</v>
      </c>
      <c r="E812" s="13">
        <v>31300</v>
      </c>
      <c r="F812" s="13">
        <v>31288.77</v>
      </c>
      <c r="G812" s="13">
        <f t="shared" si="64"/>
        <v>99.9641214057508</v>
      </c>
      <c r="H812" s="14"/>
      <c r="I812" s="14"/>
      <c r="J812" s="14"/>
      <c r="K812" s="14"/>
    </row>
    <row r="813" spans="1:11" s="15" customFormat="1" ht="11.25">
      <c r="A813" s="179"/>
      <c r="B813" s="179"/>
      <c r="C813" s="179"/>
      <c r="D813" s="26" t="s">
        <v>478</v>
      </c>
      <c r="E813" s="13">
        <v>4100</v>
      </c>
      <c r="F813" s="13">
        <v>4029.03</v>
      </c>
      <c r="G813" s="13">
        <f t="shared" si="64"/>
        <v>98.2690243902439</v>
      </c>
      <c r="H813" s="14"/>
      <c r="I813" s="14"/>
      <c r="J813" s="14"/>
      <c r="K813" s="14"/>
    </row>
    <row r="814" spans="1:11" s="15" customFormat="1" ht="11.25">
      <c r="A814" s="179"/>
      <c r="B814" s="179"/>
      <c r="C814" s="179"/>
      <c r="D814" s="26" t="s">
        <v>473</v>
      </c>
      <c r="E814" s="13">
        <v>9700</v>
      </c>
      <c r="F814" s="13">
        <v>9686.82</v>
      </c>
      <c r="G814" s="13">
        <f t="shared" si="64"/>
        <v>99.86412371134021</v>
      </c>
      <c r="H814" s="14"/>
      <c r="I814" s="14"/>
      <c r="J814" s="14"/>
      <c r="K814" s="14"/>
    </row>
    <row r="815" spans="1:11" s="8" customFormat="1" ht="36">
      <c r="A815" s="179"/>
      <c r="B815" s="179"/>
      <c r="C815" s="179"/>
      <c r="D815" s="10" t="s">
        <v>367</v>
      </c>
      <c r="E815" s="11">
        <f>SUM(E816:E823)</f>
        <v>190520</v>
      </c>
      <c r="F815" s="11">
        <f>SUM(F816:F823)</f>
        <v>189073.64</v>
      </c>
      <c r="G815" s="11">
        <f t="shared" si="64"/>
        <v>99.2408356078102</v>
      </c>
      <c r="H815" s="7"/>
      <c r="I815" s="7"/>
      <c r="J815" s="7"/>
      <c r="K815" s="7"/>
    </row>
    <row r="816" spans="1:11" s="15" customFormat="1" ht="22.5">
      <c r="A816" s="179"/>
      <c r="B816" s="179"/>
      <c r="C816" s="179"/>
      <c r="D816" s="26" t="s">
        <v>462</v>
      </c>
      <c r="E816" s="13">
        <v>13400</v>
      </c>
      <c r="F816" s="13">
        <v>13359.36</v>
      </c>
      <c r="G816" s="13">
        <f t="shared" si="64"/>
        <v>99.69671641791045</v>
      </c>
      <c r="H816" s="14"/>
      <c r="I816" s="14"/>
      <c r="J816" s="14"/>
      <c r="K816" s="14"/>
    </row>
    <row r="817" spans="1:11" s="15" customFormat="1" ht="11.25">
      <c r="A817" s="179"/>
      <c r="B817" s="179"/>
      <c r="C817" s="179"/>
      <c r="D817" s="26" t="s">
        <v>480</v>
      </c>
      <c r="E817" s="13">
        <v>160000</v>
      </c>
      <c r="F817" s="13">
        <v>158600.04</v>
      </c>
      <c r="G817" s="13">
        <f t="shared" si="64"/>
        <v>99.125025</v>
      </c>
      <c r="H817" s="14"/>
      <c r="I817" s="14"/>
      <c r="J817" s="14"/>
      <c r="K817" s="14"/>
    </row>
    <row r="818" spans="1:11" s="15" customFormat="1" ht="11.25">
      <c r="A818" s="179"/>
      <c r="B818" s="179"/>
      <c r="C818" s="179"/>
      <c r="D818" s="26" t="s">
        <v>474</v>
      </c>
      <c r="E818" s="13">
        <v>5000</v>
      </c>
      <c r="F818" s="13">
        <v>4999.91</v>
      </c>
      <c r="G818" s="13">
        <f t="shared" si="64"/>
        <v>99.9982</v>
      </c>
      <c r="H818" s="14"/>
      <c r="I818" s="14"/>
      <c r="J818" s="14"/>
      <c r="K818" s="14"/>
    </row>
    <row r="819" spans="1:11" s="15" customFormat="1" ht="11.25">
      <c r="A819" s="179"/>
      <c r="B819" s="179"/>
      <c r="C819" s="179"/>
      <c r="D819" s="26" t="s">
        <v>463</v>
      </c>
      <c r="E819" s="13">
        <v>2000</v>
      </c>
      <c r="F819" s="13">
        <v>2000</v>
      </c>
      <c r="G819" s="13">
        <f t="shared" si="64"/>
        <v>100</v>
      </c>
      <c r="H819" s="14"/>
      <c r="I819" s="14"/>
      <c r="J819" s="14"/>
      <c r="K819" s="14"/>
    </row>
    <row r="820" spans="1:11" s="15" customFormat="1" ht="11.25">
      <c r="A820" s="179"/>
      <c r="B820" s="179"/>
      <c r="C820" s="179"/>
      <c r="D820" s="26" t="s">
        <v>492</v>
      </c>
      <c r="E820" s="13">
        <v>100</v>
      </c>
      <c r="F820" s="13">
        <v>95</v>
      </c>
      <c r="G820" s="13">
        <f t="shared" si="64"/>
        <v>95</v>
      </c>
      <c r="H820" s="14"/>
      <c r="I820" s="14"/>
      <c r="J820" s="14"/>
      <c r="K820" s="14"/>
    </row>
    <row r="821" spans="1:11" s="15" customFormat="1" ht="11.25">
      <c r="A821" s="179"/>
      <c r="B821" s="179"/>
      <c r="C821" s="179"/>
      <c r="D821" s="26" t="s">
        <v>464</v>
      </c>
      <c r="E821" s="13">
        <v>3000</v>
      </c>
      <c r="F821" s="13">
        <v>2999.33</v>
      </c>
      <c r="G821" s="13">
        <f t="shared" si="64"/>
        <v>99.97766666666666</v>
      </c>
      <c r="H821" s="14"/>
      <c r="I821" s="14"/>
      <c r="J821" s="14"/>
      <c r="K821" s="14"/>
    </row>
    <row r="822" spans="1:11" s="15" customFormat="1" ht="22.5">
      <c r="A822" s="179"/>
      <c r="B822" s="179"/>
      <c r="C822" s="179"/>
      <c r="D822" s="26" t="s">
        <v>486</v>
      </c>
      <c r="E822" s="13">
        <v>6520</v>
      </c>
      <c r="F822" s="13">
        <v>6520</v>
      </c>
      <c r="G822" s="13">
        <f t="shared" si="64"/>
        <v>100</v>
      </c>
      <c r="H822" s="14"/>
      <c r="I822" s="14"/>
      <c r="J822" s="14"/>
      <c r="K822" s="14"/>
    </row>
    <row r="823" spans="1:11" s="15" customFormat="1" ht="33.75">
      <c r="A823" s="179"/>
      <c r="B823" s="179"/>
      <c r="C823" s="179"/>
      <c r="D823" s="26" t="s">
        <v>497</v>
      </c>
      <c r="E823" s="13">
        <v>500</v>
      </c>
      <c r="F823" s="13">
        <v>500</v>
      </c>
      <c r="G823" s="13">
        <f t="shared" si="64"/>
        <v>100</v>
      </c>
      <c r="H823" s="14"/>
      <c r="I823" s="14"/>
      <c r="J823" s="14"/>
      <c r="K823" s="14"/>
    </row>
    <row r="824" spans="1:11" s="8" customFormat="1" ht="12">
      <c r="A824" s="9"/>
      <c r="B824" s="9"/>
      <c r="C824" s="9"/>
      <c r="D824" s="10"/>
      <c r="E824" s="11"/>
      <c r="F824" s="11"/>
      <c r="G824" s="11"/>
      <c r="H824" s="7"/>
      <c r="I824" s="7"/>
      <c r="J824" s="7"/>
      <c r="K824" s="7"/>
    </row>
    <row r="825" spans="1:11" s="8" customFormat="1" ht="12">
      <c r="A825" s="119"/>
      <c r="B825" s="119"/>
      <c r="C825" s="119"/>
      <c r="D825" s="120" t="s">
        <v>546</v>
      </c>
      <c r="E825" s="121">
        <f>SUM(E826)</f>
        <v>339397</v>
      </c>
      <c r="F825" s="121">
        <f>SUM(F826)</f>
        <v>333643.28</v>
      </c>
      <c r="G825" s="121">
        <f t="shared" si="64"/>
        <v>98.30472278776773</v>
      </c>
      <c r="H825" s="7"/>
      <c r="I825" s="7"/>
      <c r="J825" s="7"/>
      <c r="K825" s="7"/>
    </row>
    <row r="826" spans="1:11" s="8" customFormat="1" ht="12">
      <c r="A826" s="58"/>
      <c r="B826" s="58"/>
      <c r="C826" s="58"/>
      <c r="D826" s="5" t="s">
        <v>264</v>
      </c>
      <c r="E826" s="6">
        <f>SUM(E827,)</f>
        <v>339397</v>
      </c>
      <c r="F826" s="6">
        <f>SUM(F827,)</f>
        <v>333643.28</v>
      </c>
      <c r="G826" s="6">
        <f t="shared" si="64"/>
        <v>98.30472278776773</v>
      </c>
      <c r="H826" s="7"/>
      <c r="I826" s="7"/>
      <c r="J826" s="7"/>
      <c r="K826" s="7"/>
    </row>
    <row r="827" spans="1:11" s="8" customFormat="1" ht="24">
      <c r="A827" s="179" t="s">
        <v>448</v>
      </c>
      <c r="B827" s="179"/>
      <c r="C827" s="179"/>
      <c r="D827" s="10" t="s">
        <v>339</v>
      </c>
      <c r="E827" s="11">
        <f>SUM(E828,E833)</f>
        <v>339397</v>
      </c>
      <c r="F827" s="11">
        <f>SUM(F828,F833)</f>
        <v>333643.28</v>
      </c>
      <c r="G827" s="11">
        <f t="shared" si="64"/>
        <v>98.30472278776773</v>
      </c>
      <c r="H827" s="7"/>
      <c r="I827" s="7"/>
      <c r="J827" s="7"/>
      <c r="K827" s="7"/>
    </row>
    <row r="828" spans="1:11" s="8" customFormat="1" ht="24">
      <c r="A828" s="179"/>
      <c r="B828" s="179"/>
      <c r="C828" s="179"/>
      <c r="D828" s="10" t="s">
        <v>342</v>
      </c>
      <c r="E828" s="11">
        <f>SUM(E829:E832)</f>
        <v>182597</v>
      </c>
      <c r="F828" s="11">
        <f>SUM(F829:F832)</f>
        <v>179592.88999999998</v>
      </c>
      <c r="G828" s="11">
        <f t="shared" si="64"/>
        <v>98.354786770867</v>
      </c>
      <c r="H828" s="7"/>
      <c r="I828" s="7"/>
      <c r="J828" s="7"/>
      <c r="K828" s="7"/>
    </row>
    <row r="829" spans="1:11" s="15" customFormat="1" ht="22.5">
      <c r="A829" s="179"/>
      <c r="B829" s="179"/>
      <c r="C829" s="179"/>
      <c r="D829" s="26" t="s">
        <v>461</v>
      </c>
      <c r="E829" s="13">
        <v>142747</v>
      </c>
      <c r="F829" s="13">
        <v>140129.76</v>
      </c>
      <c r="G829" s="13">
        <f t="shared" si="64"/>
        <v>98.16651838567536</v>
      </c>
      <c r="H829" s="14"/>
      <c r="I829" s="14"/>
      <c r="J829" s="14"/>
      <c r="K829" s="14"/>
    </row>
    <row r="830" spans="1:11" s="15" customFormat="1" ht="22.5">
      <c r="A830" s="179"/>
      <c r="B830" s="179"/>
      <c r="C830" s="179"/>
      <c r="D830" s="26" t="s">
        <v>482</v>
      </c>
      <c r="E830" s="13">
        <v>9850</v>
      </c>
      <c r="F830" s="13">
        <v>9849.12</v>
      </c>
      <c r="G830" s="13">
        <f t="shared" si="64"/>
        <v>99.99106598984773</v>
      </c>
      <c r="H830" s="14"/>
      <c r="I830" s="14"/>
      <c r="J830" s="14"/>
      <c r="K830" s="14"/>
    </row>
    <row r="831" spans="1:11" s="15" customFormat="1" ht="22.5">
      <c r="A831" s="179"/>
      <c r="B831" s="179"/>
      <c r="C831" s="179"/>
      <c r="D831" s="26" t="s">
        <v>477</v>
      </c>
      <c r="E831" s="13">
        <v>27380</v>
      </c>
      <c r="F831" s="13">
        <v>27347.15</v>
      </c>
      <c r="G831" s="13">
        <f t="shared" si="64"/>
        <v>99.88002191380569</v>
      </c>
      <c r="H831" s="14"/>
      <c r="I831" s="14"/>
      <c r="J831" s="14"/>
      <c r="K831" s="14"/>
    </row>
    <row r="832" spans="1:11" s="8" customFormat="1" ht="12">
      <c r="A832" s="179"/>
      <c r="B832" s="179"/>
      <c r="C832" s="179"/>
      <c r="D832" s="10" t="s">
        <v>478</v>
      </c>
      <c r="E832" s="11">
        <v>2620</v>
      </c>
      <c r="F832" s="11">
        <v>2266.86</v>
      </c>
      <c r="G832" s="11">
        <f t="shared" si="64"/>
        <v>86.52137404580152</v>
      </c>
      <c r="H832" s="7"/>
      <c r="I832" s="7"/>
      <c r="J832" s="7"/>
      <c r="K832" s="7"/>
    </row>
    <row r="833" spans="1:11" s="8" customFormat="1" ht="36">
      <c r="A833" s="179"/>
      <c r="B833" s="179"/>
      <c r="C833" s="179"/>
      <c r="D833" s="10" t="s">
        <v>367</v>
      </c>
      <c r="E833" s="130">
        <f>SUM(E834:E842)</f>
        <v>156800</v>
      </c>
      <c r="F833" s="130">
        <f>SUM(F834:F842)</f>
        <v>154050.39</v>
      </c>
      <c r="G833" s="11">
        <f t="shared" si="64"/>
        <v>98.24642219387756</v>
      </c>
      <c r="H833" s="7"/>
      <c r="I833" s="7"/>
      <c r="J833" s="7"/>
      <c r="K833" s="7"/>
    </row>
    <row r="834" spans="1:11" s="15" customFormat="1" ht="22.5">
      <c r="A834" s="179"/>
      <c r="B834" s="179"/>
      <c r="C834" s="179"/>
      <c r="D834" s="26" t="s">
        <v>462</v>
      </c>
      <c r="E834" s="175">
        <v>5000</v>
      </c>
      <c r="F834" s="13">
        <v>4696.12</v>
      </c>
      <c r="G834" s="13">
        <f t="shared" si="64"/>
        <v>93.9224</v>
      </c>
      <c r="H834" s="14"/>
      <c r="I834" s="14"/>
      <c r="J834" s="14"/>
      <c r="K834" s="14"/>
    </row>
    <row r="835" spans="1:11" s="15" customFormat="1" ht="11.25">
      <c r="A835" s="179"/>
      <c r="B835" s="179"/>
      <c r="C835" s="179"/>
      <c r="D835" s="26" t="s">
        <v>480</v>
      </c>
      <c r="E835" s="175">
        <v>130000</v>
      </c>
      <c r="F835" s="13">
        <v>128263.71</v>
      </c>
      <c r="G835" s="13">
        <f t="shared" si="64"/>
        <v>98.66439230769231</v>
      </c>
      <c r="H835" s="14"/>
      <c r="I835" s="14"/>
      <c r="J835" s="14"/>
      <c r="K835" s="14"/>
    </row>
    <row r="836" spans="1:11" s="15" customFormat="1" ht="11.25">
      <c r="A836" s="179"/>
      <c r="B836" s="179"/>
      <c r="C836" s="179"/>
      <c r="D836" s="26" t="s">
        <v>474</v>
      </c>
      <c r="E836" s="175">
        <v>12000</v>
      </c>
      <c r="F836" s="13">
        <v>12000</v>
      </c>
      <c r="G836" s="13">
        <f t="shared" si="64"/>
        <v>100</v>
      </c>
      <c r="H836" s="14"/>
      <c r="I836" s="14"/>
      <c r="J836" s="14"/>
      <c r="K836" s="14"/>
    </row>
    <row r="837" spans="1:11" s="15" customFormat="1" ht="11.25">
      <c r="A837" s="179"/>
      <c r="B837" s="179"/>
      <c r="C837" s="179"/>
      <c r="D837" s="26" t="s">
        <v>492</v>
      </c>
      <c r="E837" s="175">
        <v>500</v>
      </c>
      <c r="F837" s="13">
        <v>130</v>
      </c>
      <c r="G837" s="13">
        <f t="shared" si="64"/>
        <v>26</v>
      </c>
      <c r="H837" s="14"/>
      <c r="I837" s="14"/>
      <c r="J837" s="14"/>
      <c r="K837" s="14"/>
    </row>
    <row r="838" spans="1:11" s="15" customFormat="1" ht="11.25">
      <c r="A838" s="179"/>
      <c r="B838" s="179"/>
      <c r="C838" s="179"/>
      <c r="D838" s="26" t="s">
        <v>464</v>
      </c>
      <c r="E838" s="175">
        <v>1500</v>
      </c>
      <c r="F838" s="13">
        <v>1453.71</v>
      </c>
      <c r="G838" s="13">
        <f t="shared" si="64"/>
        <v>96.914</v>
      </c>
      <c r="H838" s="14"/>
      <c r="I838" s="14"/>
      <c r="J838" s="14"/>
      <c r="K838" s="14"/>
    </row>
    <row r="839" spans="1:11" s="15" customFormat="1" ht="22.5">
      <c r="A839" s="179"/>
      <c r="B839" s="179"/>
      <c r="C839" s="179"/>
      <c r="D839" s="26" t="s">
        <v>465</v>
      </c>
      <c r="E839" s="175">
        <v>1000</v>
      </c>
      <c r="F839" s="13">
        <v>982.85</v>
      </c>
      <c r="G839" s="13">
        <f t="shared" si="64"/>
        <v>98.285</v>
      </c>
      <c r="H839" s="14"/>
      <c r="I839" s="14"/>
      <c r="J839" s="14"/>
      <c r="K839" s="14"/>
    </row>
    <row r="840" spans="1:11" s="15" customFormat="1" ht="11.25">
      <c r="A840" s="179"/>
      <c r="B840" s="179"/>
      <c r="C840" s="179"/>
      <c r="D840" s="26" t="s">
        <v>485</v>
      </c>
      <c r="E840" s="175">
        <v>300</v>
      </c>
      <c r="F840" s="13">
        <v>24</v>
      </c>
      <c r="G840" s="13">
        <f t="shared" si="64"/>
        <v>8</v>
      </c>
      <c r="H840" s="14"/>
      <c r="I840" s="14"/>
      <c r="J840" s="14"/>
      <c r="K840" s="14"/>
    </row>
    <row r="841" spans="1:11" s="15" customFormat="1" ht="11.25">
      <c r="A841" s="179"/>
      <c r="B841" s="179"/>
      <c r="C841" s="179"/>
      <c r="D841" s="26" t="s">
        <v>466</v>
      </c>
      <c r="E841" s="175">
        <v>500</v>
      </c>
      <c r="F841" s="13">
        <v>500</v>
      </c>
      <c r="G841" s="13">
        <f t="shared" si="64"/>
        <v>100</v>
      </c>
      <c r="H841" s="14"/>
      <c r="I841" s="14"/>
      <c r="J841" s="14"/>
      <c r="K841" s="14"/>
    </row>
    <row r="842" spans="1:11" s="15" customFormat="1" ht="22.5">
      <c r="A842" s="179"/>
      <c r="B842" s="179"/>
      <c r="C842" s="179"/>
      <c r="D842" s="26" t="s">
        <v>486</v>
      </c>
      <c r="E842" s="175">
        <v>6000</v>
      </c>
      <c r="F842" s="13">
        <v>6000</v>
      </c>
      <c r="G842" s="13">
        <f t="shared" si="64"/>
        <v>100</v>
      </c>
      <c r="H842" s="14"/>
      <c r="I842" s="14"/>
      <c r="J842" s="14"/>
      <c r="K842" s="14"/>
    </row>
    <row r="843" spans="1:11" s="8" customFormat="1" ht="12">
      <c r="A843" s="16"/>
      <c r="B843" s="16"/>
      <c r="C843" s="16"/>
      <c r="D843" s="10"/>
      <c r="E843" s="18"/>
      <c r="F843" s="18"/>
      <c r="G843" s="18"/>
      <c r="H843" s="7"/>
      <c r="I843" s="7"/>
      <c r="J843" s="7"/>
      <c r="K843" s="7"/>
    </row>
    <row r="844" spans="1:11" s="8" customFormat="1" ht="132">
      <c r="A844" s="53"/>
      <c r="B844" s="53"/>
      <c r="C844" s="53" t="s">
        <v>412</v>
      </c>
      <c r="D844" s="54" t="s">
        <v>232</v>
      </c>
      <c r="E844" s="55">
        <f>SUM(E845)</f>
        <v>169667</v>
      </c>
      <c r="F844" s="55">
        <f>SUM(F845)</f>
        <v>162258.11999999997</v>
      </c>
      <c r="G844" s="55">
        <f t="shared" si="64"/>
        <v>95.63328166349376</v>
      </c>
      <c r="H844" s="7"/>
      <c r="I844" s="7"/>
      <c r="J844" s="7"/>
      <c r="K844" s="7"/>
    </row>
    <row r="845" spans="1:11" s="8" customFormat="1" ht="12">
      <c r="A845" s="58"/>
      <c r="B845" s="58"/>
      <c r="C845" s="58"/>
      <c r="D845" s="5" t="s">
        <v>264</v>
      </c>
      <c r="E845" s="6">
        <f>SUM(E846,E848)</f>
        <v>169667</v>
      </c>
      <c r="F845" s="6">
        <f>SUM(F846,F848)</f>
        <v>162258.11999999997</v>
      </c>
      <c r="G845" s="6">
        <f t="shared" si="64"/>
        <v>95.63328166349376</v>
      </c>
      <c r="H845" s="7"/>
      <c r="I845" s="7"/>
      <c r="J845" s="7"/>
      <c r="K845" s="7"/>
    </row>
    <row r="846" spans="1:11" s="8" customFormat="1" ht="24">
      <c r="A846" s="180" t="s">
        <v>448</v>
      </c>
      <c r="B846" s="181"/>
      <c r="C846" s="182"/>
      <c r="D846" s="10" t="s">
        <v>369</v>
      </c>
      <c r="E846" s="11">
        <f>SUM(E847)</f>
        <v>3200</v>
      </c>
      <c r="F846" s="11">
        <f>SUM(F847)</f>
        <v>3017.55</v>
      </c>
      <c r="G846" s="11">
        <f t="shared" si="64"/>
        <v>94.2984375</v>
      </c>
      <c r="H846" s="7"/>
      <c r="I846" s="7"/>
      <c r="J846" s="7"/>
      <c r="K846" s="7"/>
    </row>
    <row r="847" spans="1:11" s="15" customFormat="1" ht="22.5">
      <c r="A847" s="183"/>
      <c r="B847" s="184"/>
      <c r="C847" s="185"/>
      <c r="D847" s="26" t="s">
        <v>488</v>
      </c>
      <c r="E847" s="13">
        <f>SUM(E866,)</f>
        <v>3200</v>
      </c>
      <c r="F847" s="13">
        <f>SUM(F866,)</f>
        <v>3017.55</v>
      </c>
      <c r="G847" s="13">
        <f t="shared" si="64"/>
        <v>94.2984375</v>
      </c>
      <c r="H847" s="14"/>
      <c r="I847" s="14"/>
      <c r="J847" s="14"/>
      <c r="K847" s="14"/>
    </row>
    <row r="848" spans="1:11" s="8" customFormat="1" ht="24">
      <c r="A848" s="183"/>
      <c r="B848" s="184"/>
      <c r="C848" s="185"/>
      <c r="D848" s="10" t="s">
        <v>340</v>
      </c>
      <c r="E848" s="11">
        <f>SUM(E849,E854)</f>
        <v>166467</v>
      </c>
      <c r="F848" s="11">
        <f>SUM(F849,F854)</f>
        <v>159240.56999999998</v>
      </c>
      <c r="G848" s="11">
        <f t="shared" si="64"/>
        <v>95.65894141181134</v>
      </c>
      <c r="H848" s="7"/>
      <c r="I848" s="7"/>
      <c r="J848" s="7"/>
      <c r="K848" s="7"/>
    </row>
    <row r="849" spans="1:11" s="8" customFormat="1" ht="24">
      <c r="A849" s="183"/>
      <c r="B849" s="184"/>
      <c r="C849" s="185"/>
      <c r="D849" s="10" t="s">
        <v>547</v>
      </c>
      <c r="E849" s="11">
        <f>SUM(E850:E853)</f>
        <v>149467</v>
      </c>
      <c r="F849" s="11">
        <f>SUM(F850:F853)</f>
        <v>142860.61</v>
      </c>
      <c r="G849" s="11">
        <f t="shared" si="64"/>
        <v>95.58003438886175</v>
      </c>
      <c r="H849" s="7"/>
      <c r="I849" s="7"/>
      <c r="J849" s="7"/>
      <c r="K849" s="7"/>
    </row>
    <row r="850" spans="1:11" s="15" customFormat="1" ht="22.5">
      <c r="A850" s="183"/>
      <c r="B850" s="184"/>
      <c r="C850" s="185"/>
      <c r="D850" s="26" t="s">
        <v>461</v>
      </c>
      <c r="E850" s="13">
        <f aca="true" t="shared" si="65" ref="E850:F853">SUM(E869,E880)</f>
        <v>117837</v>
      </c>
      <c r="F850" s="13">
        <f t="shared" si="65"/>
        <v>116752.82</v>
      </c>
      <c r="G850" s="13">
        <f t="shared" si="64"/>
        <v>99.07993244906099</v>
      </c>
      <c r="H850" s="14"/>
      <c r="I850" s="14"/>
      <c r="J850" s="14"/>
      <c r="K850" s="14"/>
    </row>
    <row r="851" spans="1:11" s="15" customFormat="1" ht="22.5">
      <c r="A851" s="183"/>
      <c r="B851" s="184"/>
      <c r="C851" s="185"/>
      <c r="D851" s="26" t="s">
        <v>482</v>
      </c>
      <c r="E851" s="13">
        <f t="shared" si="65"/>
        <v>6300</v>
      </c>
      <c r="F851" s="13">
        <f t="shared" si="65"/>
        <v>4034.8999999999996</v>
      </c>
      <c r="G851" s="13">
        <f t="shared" si="64"/>
        <v>64.04603174603173</v>
      </c>
      <c r="H851" s="14"/>
      <c r="I851" s="14"/>
      <c r="J851" s="14"/>
      <c r="K851" s="14"/>
    </row>
    <row r="852" spans="1:11" s="15" customFormat="1" ht="22.5">
      <c r="A852" s="183"/>
      <c r="B852" s="184"/>
      <c r="C852" s="185"/>
      <c r="D852" s="26" t="s">
        <v>477</v>
      </c>
      <c r="E852" s="13">
        <f t="shared" si="65"/>
        <v>22400</v>
      </c>
      <c r="F852" s="13">
        <f t="shared" si="65"/>
        <v>19494.239999999998</v>
      </c>
      <c r="G852" s="13">
        <f t="shared" si="64"/>
        <v>87.02785714285713</v>
      </c>
      <c r="H852" s="14"/>
      <c r="I852" s="14"/>
      <c r="J852" s="14"/>
      <c r="K852" s="14"/>
    </row>
    <row r="853" spans="1:11" s="15" customFormat="1" ht="11.25">
      <c r="A853" s="183"/>
      <c r="B853" s="184"/>
      <c r="C853" s="185"/>
      <c r="D853" s="26" t="s">
        <v>478</v>
      </c>
      <c r="E853" s="13">
        <f t="shared" si="65"/>
        <v>2930</v>
      </c>
      <c r="F853" s="13">
        <f t="shared" si="65"/>
        <v>2578.6499999999996</v>
      </c>
      <c r="G853" s="13">
        <f t="shared" si="64"/>
        <v>88.00853242320818</v>
      </c>
      <c r="H853" s="14"/>
      <c r="I853" s="14"/>
      <c r="J853" s="14"/>
      <c r="K853" s="14"/>
    </row>
    <row r="854" spans="1:11" s="8" customFormat="1" ht="36">
      <c r="A854" s="183"/>
      <c r="B854" s="184"/>
      <c r="C854" s="185"/>
      <c r="D854" s="10" t="s">
        <v>544</v>
      </c>
      <c r="E854" s="11">
        <f>SUM(E855:E859)</f>
        <v>17000</v>
      </c>
      <c r="F854" s="11">
        <f>SUM(F855:F859)</f>
        <v>16379.960000000001</v>
      </c>
      <c r="G854" s="11">
        <f t="shared" si="64"/>
        <v>96.35270588235294</v>
      </c>
      <c r="H854" s="7"/>
      <c r="I854" s="7"/>
      <c r="J854" s="7"/>
      <c r="K854" s="7"/>
    </row>
    <row r="855" spans="1:11" s="15" customFormat="1" ht="22.5">
      <c r="A855" s="183"/>
      <c r="B855" s="184"/>
      <c r="C855" s="185"/>
      <c r="D855" s="26" t="s">
        <v>462</v>
      </c>
      <c r="E855" s="13">
        <f>SUM(E885)</f>
        <v>1000</v>
      </c>
      <c r="F855" s="13">
        <f>SUM(F885)</f>
        <v>938.38</v>
      </c>
      <c r="G855" s="13">
        <f t="shared" si="64"/>
        <v>93.838</v>
      </c>
      <c r="H855" s="14"/>
      <c r="I855" s="14"/>
      <c r="J855" s="14"/>
      <c r="K855" s="14"/>
    </row>
    <row r="856" spans="1:11" s="15" customFormat="1" ht="22.5">
      <c r="A856" s="183"/>
      <c r="B856" s="184"/>
      <c r="C856" s="185"/>
      <c r="D856" s="26" t="s">
        <v>484</v>
      </c>
      <c r="E856" s="13">
        <f>SUM(E886,)</f>
        <v>4700</v>
      </c>
      <c r="F856" s="13">
        <f>SUM(F886,)</f>
        <v>4675.14</v>
      </c>
      <c r="G856" s="13">
        <f t="shared" si="64"/>
        <v>99.47106382978724</v>
      </c>
      <c r="H856" s="14"/>
      <c r="I856" s="14"/>
      <c r="J856" s="14"/>
      <c r="K856" s="14"/>
    </row>
    <row r="857" spans="1:11" s="15" customFormat="1" ht="11.25">
      <c r="A857" s="183"/>
      <c r="B857" s="184"/>
      <c r="C857" s="185"/>
      <c r="D857" s="26" t="s">
        <v>463</v>
      </c>
      <c r="E857" s="13">
        <f>SUM(E887)</f>
        <v>8000</v>
      </c>
      <c r="F857" s="13">
        <f>SUM(F887)</f>
        <v>8000</v>
      </c>
      <c r="G857" s="13">
        <f t="shared" si="64"/>
        <v>100</v>
      </c>
      <c r="H857" s="14"/>
      <c r="I857" s="14"/>
      <c r="J857" s="14"/>
      <c r="K857" s="14"/>
    </row>
    <row r="858" spans="1:11" s="15" customFormat="1" ht="11.25">
      <c r="A858" s="183"/>
      <c r="B858" s="184"/>
      <c r="C858" s="185"/>
      <c r="D858" s="26" t="s">
        <v>492</v>
      </c>
      <c r="E858" s="13">
        <f>SUM(E888)</f>
        <v>500</v>
      </c>
      <c r="F858" s="13">
        <f>SUM(F888)</f>
        <v>475</v>
      </c>
      <c r="G858" s="13">
        <f t="shared" si="64"/>
        <v>95</v>
      </c>
      <c r="H858" s="14"/>
      <c r="I858" s="14"/>
      <c r="J858" s="14"/>
      <c r="K858" s="14"/>
    </row>
    <row r="859" spans="1:11" s="15" customFormat="1" ht="11.25">
      <c r="A859" s="183"/>
      <c r="B859" s="184"/>
      <c r="C859" s="185"/>
      <c r="D859" s="26" t="s">
        <v>464</v>
      </c>
      <c r="E859" s="13">
        <f>SUM(E874,E889)</f>
        <v>2800</v>
      </c>
      <c r="F859" s="13">
        <f>SUM(F874,F889)</f>
        <v>2291.44</v>
      </c>
      <c r="G859" s="13">
        <f t="shared" si="64"/>
        <v>81.83714285714285</v>
      </c>
      <c r="H859" s="14"/>
      <c r="I859" s="14"/>
      <c r="J859" s="14"/>
      <c r="K859" s="14"/>
    </row>
    <row r="860" spans="1:11" s="8" customFormat="1" ht="12">
      <c r="A860" s="113"/>
      <c r="B860" s="113"/>
      <c r="C860" s="113"/>
      <c r="D860" s="10"/>
      <c r="E860" s="11"/>
      <c r="F860" s="11"/>
      <c r="G860" s="11"/>
      <c r="H860" s="7"/>
      <c r="I860" s="7"/>
      <c r="J860" s="7"/>
      <c r="K860" s="7"/>
    </row>
    <row r="861" spans="1:11" s="8" customFormat="1" ht="24">
      <c r="A861" s="113"/>
      <c r="B861" s="113"/>
      <c r="C861" s="113"/>
      <c r="D861" s="129" t="s">
        <v>385</v>
      </c>
      <c r="E861" s="11"/>
      <c r="F861" s="11"/>
      <c r="G861" s="11"/>
      <c r="H861" s="7"/>
      <c r="I861" s="7"/>
      <c r="J861" s="7"/>
      <c r="K861" s="7"/>
    </row>
    <row r="862" spans="1:11" s="8" customFormat="1" ht="12">
      <c r="A862" s="113"/>
      <c r="B862" s="113"/>
      <c r="C862" s="113"/>
      <c r="D862" s="10"/>
      <c r="E862" s="11"/>
      <c r="F862" s="11"/>
      <c r="G862" s="11"/>
      <c r="H862" s="7"/>
      <c r="I862" s="7"/>
      <c r="J862" s="7"/>
      <c r="K862" s="7"/>
    </row>
    <row r="863" spans="1:11" s="8" customFormat="1" ht="36">
      <c r="A863" s="119"/>
      <c r="B863" s="119"/>
      <c r="C863" s="119"/>
      <c r="D863" s="120" t="s">
        <v>383</v>
      </c>
      <c r="E863" s="121">
        <f>SUM(E864)</f>
        <v>90500</v>
      </c>
      <c r="F863" s="121">
        <f>SUM(F864)</f>
        <v>87030.20000000001</v>
      </c>
      <c r="G863" s="121">
        <f t="shared" si="64"/>
        <v>96.16596685082875</v>
      </c>
      <c r="H863" s="7"/>
      <c r="I863" s="7"/>
      <c r="J863" s="7"/>
      <c r="K863" s="7"/>
    </row>
    <row r="864" spans="1:11" s="8" customFormat="1" ht="12">
      <c r="A864" s="58"/>
      <c r="B864" s="58"/>
      <c r="C864" s="58"/>
      <c r="D864" s="5" t="s">
        <v>264</v>
      </c>
      <c r="E864" s="6">
        <f>SUM(E865,E867)</f>
        <v>90500</v>
      </c>
      <c r="F864" s="6">
        <f>SUM(F865,F867)</f>
        <v>87030.20000000001</v>
      </c>
      <c r="G864" s="6">
        <f t="shared" si="64"/>
        <v>96.16596685082875</v>
      </c>
      <c r="H864" s="7"/>
      <c r="I864" s="7"/>
      <c r="J864" s="7"/>
      <c r="K864" s="7"/>
    </row>
    <row r="865" spans="1:11" s="8" customFormat="1" ht="24">
      <c r="A865" s="180" t="s">
        <v>448</v>
      </c>
      <c r="B865" s="181"/>
      <c r="C865" s="182"/>
      <c r="D865" s="10" t="s">
        <v>369</v>
      </c>
      <c r="E865" s="11">
        <f>SUM(E866)</f>
        <v>3200</v>
      </c>
      <c r="F865" s="11">
        <f>SUM(F866)</f>
        <v>3017.55</v>
      </c>
      <c r="G865" s="11">
        <f t="shared" si="64"/>
        <v>94.2984375</v>
      </c>
      <c r="H865" s="7"/>
      <c r="I865" s="7"/>
      <c r="J865" s="7"/>
      <c r="K865" s="7"/>
    </row>
    <row r="866" spans="1:11" s="15" customFormat="1" ht="22.5">
      <c r="A866" s="183"/>
      <c r="B866" s="184"/>
      <c r="C866" s="185"/>
      <c r="D866" s="26" t="s">
        <v>488</v>
      </c>
      <c r="E866" s="13">
        <v>3200</v>
      </c>
      <c r="F866" s="13">
        <v>3017.55</v>
      </c>
      <c r="G866" s="13">
        <f t="shared" si="64"/>
        <v>94.2984375</v>
      </c>
      <c r="H866" s="14"/>
      <c r="I866" s="14"/>
      <c r="J866" s="14"/>
      <c r="K866" s="14"/>
    </row>
    <row r="867" spans="1:11" s="8" customFormat="1" ht="24">
      <c r="A867" s="183"/>
      <c r="B867" s="184"/>
      <c r="C867" s="185"/>
      <c r="D867" s="10" t="s">
        <v>340</v>
      </c>
      <c r="E867" s="11">
        <f>SUM(E868,E873)</f>
        <v>87300</v>
      </c>
      <c r="F867" s="11">
        <f>SUM(F868,F873)</f>
        <v>84012.65000000001</v>
      </c>
      <c r="G867" s="11">
        <f t="shared" si="64"/>
        <v>96.234421534937</v>
      </c>
      <c r="H867" s="7"/>
      <c r="I867" s="7"/>
      <c r="J867" s="7"/>
      <c r="K867" s="7"/>
    </row>
    <row r="868" spans="1:11" s="8" customFormat="1" ht="24">
      <c r="A868" s="183"/>
      <c r="B868" s="184"/>
      <c r="C868" s="185"/>
      <c r="D868" s="10" t="s">
        <v>547</v>
      </c>
      <c r="E868" s="11">
        <f>SUM(E869:E872)</f>
        <v>84800</v>
      </c>
      <c r="F868" s="11">
        <f>SUM(F869:F872)</f>
        <v>81812.65000000001</v>
      </c>
      <c r="G868" s="11">
        <f t="shared" si="64"/>
        <v>96.4771816037736</v>
      </c>
      <c r="H868" s="7"/>
      <c r="I868" s="7"/>
      <c r="J868" s="7"/>
      <c r="K868" s="7"/>
    </row>
    <row r="869" spans="1:11" s="15" customFormat="1" ht="22.5">
      <c r="A869" s="183"/>
      <c r="B869" s="184"/>
      <c r="C869" s="185"/>
      <c r="D869" s="26" t="s">
        <v>461</v>
      </c>
      <c r="E869" s="13">
        <v>66800</v>
      </c>
      <c r="F869" s="13">
        <v>66502.85</v>
      </c>
      <c r="G869" s="13">
        <f t="shared" si="64"/>
        <v>99.5551646706587</v>
      </c>
      <c r="H869" s="14"/>
      <c r="I869" s="14"/>
      <c r="J869" s="14"/>
      <c r="K869" s="14"/>
    </row>
    <row r="870" spans="1:11" s="15" customFormat="1" ht="22.5">
      <c r="A870" s="183"/>
      <c r="B870" s="184"/>
      <c r="C870" s="185"/>
      <c r="D870" s="26" t="s">
        <v>482</v>
      </c>
      <c r="E870" s="13">
        <v>2100</v>
      </c>
      <c r="F870" s="13">
        <v>2069.6</v>
      </c>
      <c r="G870" s="13">
        <f t="shared" si="64"/>
        <v>98.55238095238096</v>
      </c>
      <c r="H870" s="14"/>
      <c r="I870" s="14"/>
      <c r="J870" s="14"/>
      <c r="K870" s="14"/>
    </row>
    <row r="871" spans="1:11" s="15" customFormat="1" ht="22.5">
      <c r="A871" s="183"/>
      <c r="B871" s="184"/>
      <c r="C871" s="185"/>
      <c r="D871" s="26" t="s">
        <v>477</v>
      </c>
      <c r="E871" s="13">
        <v>14200</v>
      </c>
      <c r="F871" s="13">
        <v>11690.59</v>
      </c>
      <c r="G871" s="13">
        <f t="shared" si="64"/>
        <v>82.32809859154929</v>
      </c>
      <c r="H871" s="14"/>
      <c r="I871" s="14"/>
      <c r="J871" s="14"/>
      <c r="K871" s="14"/>
    </row>
    <row r="872" spans="1:11" s="15" customFormat="1" ht="11.25">
      <c r="A872" s="183"/>
      <c r="B872" s="184"/>
      <c r="C872" s="185"/>
      <c r="D872" s="26" t="s">
        <v>478</v>
      </c>
      <c r="E872" s="13">
        <v>1700</v>
      </c>
      <c r="F872" s="13">
        <v>1549.61</v>
      </c>
      <c r="G872" s="13">
        <f t="shared" si="64"/>
        <v>91.15352941176471</v>
      </c>
      <c r="H872" s="14"/>
      <c r="I872" s="14"/>
      <c r="J872" s="14"/>
      <c r="K872" s="14"/>
    </row>
    <row r="873" spans="1:11" s="15" customFormat="1" ht="33.75">
      <c r="A873" s="183"/>
      <c r="B873" s="184"/>
      <c r="C873" s="185"/>
      <c r="D873" s="26" t="s">
        <v>553</v>
      </c>
      <c r="E873" s="13">
        <f>SUM(E874:E874)</f>
        <v>2500</v>
      </c>
      <c r="F873" s="13">
        <f>SUM(F874:F874)</f>
        <v>2200</v>
      </c>
      <c r="G873" s="13">
        <f t="shared" si="64"/>
        <v>88</v>
      </c>
      <c r="H873" s="14"/>
      <c r="I873" s="14"/>
      <c r="J873" s="14"/>
      <c r="K873" s="14"/>
    </row>
    <row r="874" spans="1:11" s="15" customFormat="1" ht="11.25">
      <c r="A874" s="186"/>
      <c r="B874" s="187"/>
      <c r="C874" s="188"/>
      <c r="D874" s="26" t="s">
        <v>464</v>
      </c>
      <c r="E874" s="13">
        <v>2500</v>
      </c>
      <c r="F874" s="13">
        <v>2200</v>
      </c>
      <c r="G874" s="13">
        <f t="shared" si="64"/>
        <v>88</v>
      </c>
      <c r="H874" s="14"/>
      <c r="I874" s="14"/>
      <c r="J874" s="14"/>
      <c r="K874" s="14"/>
    </row>
    <row r="875" spans="1:11" s="8" customFormat="1" ht="12">
      <c r="A875" s="113"/>
      <c r="B875" s="113"/>
      <c r="C875" s="113"/>
      <c r="D875" s="10"/>
      <c r="E875" s="11"/>
      <c r="F875" s="11"/>
      <c r="G875" s="11"/>
      <c r="H875" s="7"/>
      <c r="I875" s="7"/>
      <c r="J875" s="7"/>
      <c r="K875" s="7"/>
    </row>
    <row r="876" spans="1:11" s="8" customFormat="1" ht="12">
      <c r="A876" s="119"/>
      <c r="B876" s="119"/>
      <c r="C876" s="119"/>
      <c r="D876" s="120" t="s">
        <v>382</v>
      </c>
      <c r="E876" s="121">
        <f>SUM(E877)</f>
        <v>79167</v>
      </c>
      <c r="F876" s="121">
        <f>SUM(F877)</f>
        <v>75227.92000000001</v>
      </c>
      <c r="G876" s="121">
        <f t="shared" si="64"/>
        <v>95.02434095014338</v>
      </c>
      <c r="H876" s="7"/>
      <c r="I876" s="7"/>
      <c r="J876" s="7"/>
      <c r="K876" s="7"/>
    </row>
    <row r="877" spans="1:11" s="8" customFormat="1" ht="12">
      <c r="A877" s="58"/>
      <c r="B877" s="58"/>
      <c r="C877" s="58"/>
      <c r="D877" s="5" t="s">
        <v>264</v>
      </c>
      <c r="E877" s="6">
        <f>SUM(E878)</f>
        <v>79167</v>
      </c>
      <c r="F877" s="6">
        <f>SUM(F878)</f>
        <v>75227.92000000001</v>
      </c>
      <c r="G877" s="6">
        <f t="shared" si="64"/>
        <v>95.02434095014338</v>
      </c>
      <c r="H877" s="7"/>
      <c r="I877" s="7"/>
      <c r="J877" s="7"/>
      <c r="K877" s="7"/>
    </row>
    <row r="878" spans="1:11" s="8" customFormat="1" ht="24">
      <c r="A878" s="179" t="s">
        <v>448</v>
      </c>
      <c r="B878" s="179"/>
      <c r="C878" s="179"/>
      <c r="D878" s="10" t="s">
        <v>339</v>
      </c>
      <c r="E878" s="11">
        <f>SUM(E879,E884)</f>
        <v>79167</v>
      </c>
      <c r="F878" s="11">
        <f>SUM(F879,F884)</f>
        <v>75227.92000000001</v>
      </c>
      <c r="G878" s="11">
        <f t="shared" si="64"/>
        <v>95.02434095014338</v>
      </c>
      <c r="H878" s="7"/>
      <c r="I878" s="7"/>
      <c r="J878" s="7"/>
      <c r="K878" s="7"/>
    </row>
    <row r="879" spans="1:11" s="8" customFormat="1" ht="24">
      <c r="A879" s="179"/>
      <c r="B879" s="179"/>
      <c r="C879" s="179"/>
      <c r="D879" s="10" t="s">
        <v>543</v>
      </c>
      <c r="E879" s="11">
        <f>SUM(E880:E883)</f>
        <v>64667</v>
      </c>
      <c r="F879" s="11">
        <f>SUM(F880:F883)</f>
        <v>61047.96000000001</v>
      </c>
      <c r="G879" s="11">
        <f t="shared" si="64"/>
        <v>94.40357523930291</v>
      </c>
      <c r="H879" s="7"/>
      <c r="I879" s="7"/>
      <c r="J879" s="7"/>
      <c r="K879" s="7"/>
    </row>
    <row r="880" spans="1:11" s="15" customFormat="1" ht="22.5">
      <c r="A880" s="179"/>
      <c r="B880" s="179"/>
      <c r="C880" s="179"/>
      <c r="D880" s="26" t="s">
        <v>461</v>
      </c>
      <c r="E880" s="13">
        <v>51037</v>
      </c>
      <c r="F880" s="13">
        <v>50249.97</v>
      </c>
      <c r="G880" s="13">
        <f t="shared" si="64"/>
        <v>98.45792268354332</v>
      </c>
      <c r="H880" s="14"/>
      <c r="I880" s="14"/>
      <c r="J880" s="14"/>
      <c r="K880" s="14"/>
    </row>
    <row r="881" spans="1:11" s="15" customFormat="1" ht="22.5">
      <c r="A881" s="179"/>
      <c r="B881" s="179"/>
      <c r="C881" s="179"/>
      <c r="D881" s="26" t="s">
        <v>482</v>
      </c>
      <c r="E881" s="13">
        <v>4200</v>
      </c>
      <c r="F881" s="13">
        <v>1965.3</v>
      </c>
      <c r="G881" s="13">
        <f t="shared" si="64"/>
        <v>46.792857142857144</v>
      </c>
      <c r="H881" s="14"/>
      <c r="I881" s="14"/>
      <c r="J881" s="14"/>
      <c r="K881" s="14"/>
    </row>
    <row r="882" spans="1:11" s="15" customFormat="1" ht="22.5">
      <c r="A882" s="179"/>
      <c r="B882" s="179"/>
      <c r="C882" s="179"/>
      <c r="D882" s="26" t="s">
        <v>477</v>
      </c>
      <c r="E882" s="13">
        <v>8200</v>
      </c>
      <c r="F882" s="13">
        <v>7803.65</v>
      </c>
      <c r="G882" s="13">
        <f t="shared" si="64"/>
        <v>95.16646341463415</v>
      </c>
      <c r="H882" s="14"/>
      <c r="I882" s="14"/>
      <c r="J882" s="14"/>
      <c r="K882" s="14"/>
    </row>
    <row r="883" spans="1:11" s="15" customFormat="1" ht="11.25">
      <c r="A883" s="179"/>
      <c r="B883" s="179"/>
      <c r="C883" s="179"/>
      <c r="D883" s="26" t="s">
        <v>478</v>
      </c>
      <c r="E883" s="13">
        <v>1230</v>
      </c>
      <c r="F883" s="13">
        <v>1029.04</v>
      </c>
      <c r="G883" s="13">
        <f t="shared" si="64"/>
        <v>83.66178861788617</v>
      </c>
      <c r="H883" s="14"/>
      <c r="I883" s="14"/>
      <c r="J883" s="14"/>
      <c r="K883" s="14"/>
    </row>
    <row r="884" spans="1:11" s="8" customFormat="1" ht="36">
      <c r="A884" s="179"/>
      <c r="B884" s="179"/>
      <c r="C884" s="179"/>
      <c r="D884" s="10" t="s">
        <v>544</v>
      </c>
      <c r="E884" s="11">
        <f>SUM(E885:E889)</f>
        <v>14500</v>
      </c>
      <c r="F884" s="11">
        <f>SUM(F885:F889)</f>
        <v>14179.960000000001</v>
      </c>
      <c r="G884" s="11">
        <f t="shared" si="64"/>
        <v>97.7928275862069</v>
      </c>
      <c r="H884" s="7"/>
      <c r="I884" s="7"/>
      <c r="J884" s="7"/>
      <c r="K884" s="7"/>
    </row>
    <row r="885" spans="1:11" s="15" customFormat="1" ht="22.5">
      <c r="A885" s="179"/>
      <c r="B885" s="179"/>
      <c r="C885" s="179"/>
      <c r="D885" s="26" t="s">
        <v>462</v>
      </c>
      <c r="E885" s="13">
        <v>1000</v>
      </c>
      <c r="F885" s="13">
        <v>938.38</v>
      </c>
      <c r="G885" s="13">
        <f t="shared" si="64"/>
        <v>93.838</v>
      </c>
      <c r="H885" s="14"/>
      <c r="I885" s="14"/>
      <c r="J885" s="14"/>
      <c r="K885" s="14"/>
    </row>
    <row r="886" spans="1:11" s="15" customFormat="1" ht="22.5">
      <c r="A886" s="179"/>
      <c r="B886" s="179"/>
      <c r="C886" s="179"/>
      <c r="D886" s="26" t="s">
        <v>484</v>
      </c>
      <c r="E886" s="13">
        <v>4700</v>
      </c>
      <c r="F886" s="13">
        <v>4675.14</v>
      </c>
      <c r="G886" s="13">
        <f t="shared" si="64"/>
        <v>99.47106382978724</v>
      </c>
      <c r="H886" s="14"/>
      <c r="I886" s="14"/>
      <c r="J886" s="14"/>
      <c r="K886" s="14"/>
    </row>
    <row r="887" spans="1:11" s="15" customFormat="1" ht="11.25">
      <c r="A887" s="179"/>
      <c r="B887" s="179"/>
      <c r="C887" s="179"/>
      <c r="D887" s="26" t="s">
        <v>463</v>
      </c>
      <c r="E887" s="19">
        <v>8000</v>
      </c>
      <c r="F887" s="19">
        <v>8000</v>
      </c>
      <c r="G887" s="13">
        <f t="shared" si="64"/>
        <v>100</v>
      </c>
      <c r="H887" s="14"/>
      <c r="I887" s="14"/>
      <c r="J887" s="14"/>
      <c r="K887" s="14"/>
    </row>
    <row r="888" spans="1:11" s="15" customFormat="1" ht="11.25">
      <c r="A888" s="179"/>
      <c r="B888" s="179"/>
      <c r="C888" s="179"/>
      <c r="D888" s="26" t="s">
        <v>492</v>
      </c>
      <c r="E888" s="19">
        <v>500</v>
      </c>
      <c r="F888" s="19">
        <v>475</v>
      </c>
      <c r="G888" s="13">
        <f t="shared" si="64"/>
        <v>95</v>
      </c>
      <c r="H888" s="14"/>
      <c r="I888" s="14"/>
      <c r="J888" s="14"/>
      <c r="K888" s="14"/>
    </row>
    <row r="889" spans="1:11" s="15" customFormat="1" ht="11.25">
      <c r="A889" s="179"/>
      <c r="B889" s="179"/>
      <c r="C889" s="179"/>
      <c r="D889" s="26" t="s">
        <v>464</v>
      </c>
      <c r="E889" s="19">
        <v>300</v>
      </c>
      <c r="F889" s="19">
        <v>91.44</v>
      </c>
      <c r="G889" s="13">
        <f t="shared" si="64"/>
        <v>30.48</v>
      </c>
      <c r="H889" s="14"/>
      <c r="I889" s="14"/>
      <c r="J889" s="14"/>
      <c r="K889" s="14"/>
    </row>
    <row r="890" spans="1:11" s="8" customFormat="1" ht="12">
      <c r="A890" s="16"/>
      <c r="B890" s="16"/>
      <c r="C890" s="16"/>
      <c r="D890" s="10"/>
      <c r="E890" s="18"/>
      <c r="F890" s="18"/>
      <c r="G890" s="18"/>
      <c r="H890" s="7"/>
      <c r="I890" s="7"/>
      <c r="J890" s="7"/>
      <c r="K890" s="7"/>
    </row>
    <row r="891" spans="1:11" s="8" customFormat="1" ht="84">
      <c r="A891" s="53"/>
      <c r="B891" s="53"/>
      <c r="C891" s="53" t="s">
        <v>413</v>
      </c>
      <c r="D891" s="54" t="s">
        <v>552</v>
      </c>
      <c r="E891" s="55">
        <f>SUM(E892)</f>
        <v>241318</v>
      </c>
      <c r="F891" s="55">
        <f>SUM(F892)</f>
        <v>232205.38</v>
      </c>
      <c r="G891" s="55">
        <f t="shared" si="64"/>
        <v>96.22381256267663</v>
      </c>
      <c r="H891" s="7"/>
      <c r="I891" s="7"/>
      <c r="J891" s="7"/>
      <c r="K891" s="7"/>
    </row>
    <row r="892" spans="1:11" s="8" customFormat="1" ht="12">
      <c r="A892" s="58"/>
      <c r="B892" s="58"/>
      <c r="C892" s="58"/>
      <c r="D892" s="5" t="s">
        <v>264</v>
      </c>
      <c r="E892" s="6">
        <f>SUM(E893,E895)</f>
        <v>241318</v>
      </c>
      <c r="F892" s="6">
        <f>SUM(F893,F895)</f>
        <v>232205.38</v>
      </c>
      <c r="G892" s="6">
        <f t="shared" si="64"/>
        <v>96.22381256267663</v>
      </c>
      <c r="H892" s="7"/>
      <c r="I892" s="7"/>
      <c r="J892" s="7"/>
      <c r="K892" s="7"/>
    </row>
    <row r="893" spans="1:11" s="8" customFormat="1" ht="24">
      <c r="A893" s="179" t="s">
        <v>448</v>
      </c>
      <c r="B893" s="179"/>
      <c r="C893" s="179"/>
      <c r="D893" s="10" t="s">
        <v>369</v>
      </c>
      <c r="E893" s="11">
        <f>SUM(E894)</f>
        <v>3484</v>
      </c>
      <c r="F893" s="11">
        <f>SUM(F894)</f>
        <v>3368.82</v>
      </c>
      <c r="G893" s="11">
        <f t="shared" si="64"/>
        <v>96.69402985074628</v>
      </c>
      <c r="H893" s="7"/>
      <c r="I893" s="7"/>
      <c r="J893" s="7"/>
      <c r="K893" s="7"/>
    </row>
    <row r="894" spans="1:11" s="15" customFormat="1" ht="22.5">
      <c r="A894" s="179"/>
      <c r="B894" s="179"/>
      <c r="C894" s="179"/>
      <c r="D894" s="26" t="s">
        <v>488</v>
      </c>
      <c r="E894" s="13">
        <f>SUM(E928,)</f>
        <v>3484</v>
      </c>
      <c r="F894" s="13">
        <f>SUM(F928,)</f>
        <v>3368.82</v>
      </c>
      <c r="G894" s="13">
        <f t="shared" si="64"/>
        <v>96.69402985074628</v>
      </c>
      <c r="H894" s="14"/>
      <c r="I894" s="14"/>
      <c r="J894" s="14"/>
      <c r="K894" s="14"/>
    </row>
    <row r="895" spans="1:11" s="8" customFormat="1" ht="24">
      <c r="A895" s="179"/>
      <c r="B895" s="179"/>
      <c r="C895" s="179"/>
      <c r="D895" s="10" t="s">
        <v>340</v>
      </c>
      <c r="E895" s="11">
        <f>SUM(E896,E901)</f>
        <v>237834</v>
      </c>
      <c r="F895" s="11">
        <f>SUM(F896,F901)</f>
        <v>228836.56</v>
      </c>
      <c r="G895" s="11">
        <f t="shared" si="64"/>
        <v>96.21692440946207</v>
      </c>
      <c r="H895" s="7"/>
      <c r="I895" s="7"/>
      <c r="J895" s="7"/>
      <c r="K895" s="7"/>
    </row>
    <row r="896" spans="1:11" s="8" customFormat="1" ht="24">
      <c r="A896" s="179"/>
      <c r="B896" s="179"/>
      <c r="C896" s="179"/>
      <c r="D896" s="10" t="s">
        <v>547</v>
      </c>
      <c r="E896" s="11">
        <f>SUM(E897:E900)</f>
        <v>203234</v>
      </c>
      <c r="F896" s="11">
        <f>SUM(F897:F900)</f>
        <v>200030.55</v>
      </c>
      <c r="G896" s="11">
        <f t="shared" si="64"/>
        <v>98.42376275623174</v>
      </c>
      <c r="H896" s="7"/>
      <c r="I896" s="7"/>
      <c r="J896" s="7"/>
      <c r="K896" s="7"/>
    </row>
    <row r="897" spans="1:11" s="15" customFormat="1" ht="22.5">
      <c r="A897" s="179"/>
      <c r="B897" s="179"/>
      <c r="C897" s="179"/>
      <c r="D897" s="26" t="s">
        <v>461</v>
      </c>
      <c r="E897" s="13">
        <f aca="true" t="shared" si="66" ref="E897:F900">SUM(E914,E931)</f>
        <v>162213</v>
      </c>
      <c r="F897" s="13">
        <f t="shared" si="66"/>
        <v>160461.21</v>
      </c>
      <c r="G897" s="13">
        <f t="shared" si="64"/>
        <v>98.9200680586636</v>
      </c>
      <c r="H897" s="14"/>
      <c r="I897" s="14"/>
      <c r="J897" s="14"/>
      <c r="K897" s="14"/>
    </row>
    <row r="898" spans="1:11" s="15" customFormat="1" ht="22.5">
      <c r="A898" s="179"/>
      <c r="B898" s="179"/>
      <c r="C898" s="179"/>
      <c r="D898" s="26" t="s">
        <v>482</v>
      </c>
      <c r="E898" s="13">
        <f t="shared" si="66"/>
        <v>8570</v>
      </c>
      <c r="F898" s="13">
        <f t="shared" si="66"/>
        <v>7539.52</v>
      </c>
      <c r="G898" s="13">
        <f t="shared" si="64"/>
        <v>87.97572928821471</v>
      </c>
      <c r="H898" s="14"/>
      <c r="I898" s="14"/>
      <c r="J898" s="14"/>
      <c r="K898" s="14"/>
    </row>
    <row r="899" spans="1:11" s="15" customFormat="1" ht="22.5">
      <c r="A899" s="179"/>
      <c r="B899" s="179"/>
      <c r="C899" s="179"/>
      <c r="D899" s="26" t="s">
        <v>477</v>
      </c>
      <c r="E899" s="13">
        <f t="shared" si="66"/>
        <v>28399</v>
      </c>
      <c r="F899" s="13">
        <f t="shared" si="66"/>
        <v>28383.120000000003</v>
      </c>
      <c r="G899" s="13">
        <f t="shared" si="64"/>
        <v>99.94408253811756</v>
      </c>
      <c r="H899" s="14"/>
      <c r="I899" s="14"/>
      <c r="J899" s="14"/>
      <c r="K899" s="14"/>
    </row>
    <row r="900" spans="1:11" s="15" customFormat="1" ht="11.25">
      <c r="A900" s="179"/>
      <c r="B900" s="179"/>
      <c r="C900" s="179"/>
      <c r="D900" s="26" t="s">
        <v>478</v>
      </c>
      <c r="E900" s="19">
        <f t="shared" si="66"/>
        <v>4052</v>
      </c>
      <c r="F900" s="19">
        <f t="shared" si="66"/>
        <v>3646.7000000000003</v>
      </c>
      <c r="G900" s="13">
        <f t="shared" si="64"/>
        <v>89.99753208292202</v>
      </c>
      <c r="H900" s="14"/>
      <c r="I900" s="14"/>
      <c r="J900" s="14"/>
      <c r="K900" s="14"/>
    </row>
    <row r="901" spans="1:11" s="8" customFormat="1" ht="36">
      <c r="A901" s="179"/>
      <c r="B901" s="179"/>
      <c r="C901" s="179"/>
      <c r="D901" s="10" t="s">
        <v>553</v>
      </c>
      <c r="E901" s="18">
        <f>SUM(E902:E906)</f>
        <v>34600</v>
      </c>
      <c r="F901" s="18">
        <f>SUM(F902:F906)</f>
        <v>28806.010000000002</v>
      </c>
      <c r="G901" s="11">
        <f t="shared" si="64"/>
        <v>83.25436416184971</v>
      </c>
      <c r="H901" s="7"/>
      <c r="I901" s="7"/>
      <c r="J901" s="7"/>
      <c r="K901" s="7"/>
    </row>
    <row r="902" spans="1:11" s="15" customFormat="1" ht="22.5">
      <c r="A902" s="179"/>
      <c r="B902" s="179"/>
      <c r="C902" s="179"/>
      <c r="D902" s="26" t="s">
        <v>462</v>
      </c>
      <c r="E902" s="19">
        <f aca="true" t="shared" si="67" ref="E902:F906">SUM(E919,E936)</f>
        <v>13500</v>
      </c>
      <c r="F902" s="19">
        <f t="shared" si="67"/>
        <v>11485.75</v>
      </c>
      <c r="G902" s="13">
        <f t="shared" si="64"/>
        <v>85.07962962962964</v>
      </c>
      <c r="H902" s="14"/>
      <c r="I902" s="14"/>
      <c r="J902" s="14"/>
      <c r="K902" s="14"/>
    </row>
    <row r="903" spans="1:11" s="15" customFormat="1" ht="22.5">
      <c r="A903" s="179"/>
      <c r="B903" s="179"/>
      <c r="C903" s="179"/>
      <c r="D903" s="26" t="s">
        <v>484</v>
      </c>
      <c r="E903" s="19">
        <f t="shared" si="67"/>
        <v>12700</v>
      </c>
      <c r="F903" s="19">
        <f t="shared" si="67"/>
        <v>11623.060000000001</v>
      </c>
      <c r="G903" s="13">
        <f t="shared" si="64"/>
        <v>91.52015748031498</v>
      </c>
      <c r="H903" s="14"/>
      <c r="I903" s="14"/>
      <c r="J903" s="14"/>
      <c r="K903" s="14"/>
    </row>
    <row r="904" spans="1:11" s="15" customFormat="1" ht="11.25">
      <c r="A904" s="179"/>
      <c r="B904" s="179"/>
      <c r="C904" s="179"/>
      <c r="D904" s="26" t="s">
        <v>464</v>
      </c>
      <c r="E904" s="19">
        <f t="shared" si="67"/>
        <v>6000</v>
      </c>
      <c r="F904" s="19">
        <f t="shared" si="67"/>
        <v>3878.2</v>
      </c>
      <c r="G904" s="13">
        <f t="shared" si="64"/>
        <v>64.63666666666667</v>
      </c>
      <c r="H904" s="14"/>
      <c r="I904" s="14"/>
      <c r="J904" s="14"/>
      <c r="K904" s="14"/>
    </row>
    <row r="905" spans="1:11" s="15" customFormat="1" ht="11.25">
      <c r="A905" s="179"/>
      <c r="B905" s="179"/>
      <c r="C905" s="179"/>
      <c r="D905" s="26" t="s">
        <v>485</v>
      </c>
      <c r="E905" s="19">
        <f t="shared" si="67"/>
        <v>400</v>
      </c>
      <c r="F905" s="19">
        <f t="shared" si="67"/>
        <v>284</v>
      </c>
      <c r="G905" s="13">
        <f t="shared" si="64"/>
        <v>71</v>
      </c>
      <c r="H905" s="14"/>
      <c r="I905" s="14"/>
      <c r="J905" s="14"/>
      <c r="K905" s="14"/>
    </row>
    <row r="906" spans="1:11" s="15" customFormat="1" ht="33.75">
      <c r="A906" s="179"/>
      <c r="B906" s="179"/>
      <c r="C906" s="179"/>
      <c r="D906" s="26" t="s">
        <v>497</v>
      </c>
      <c r="E906" s="19">
        <f t="shared" si="67"/>
        <v>2000</v>
      </c>
      <c r="F906" s="19">
        <f t="shared" si="67"/>
        <v>1535</v>
      </c>
      <c r="G906" s="13">
        <f t="shared" si="64"/>
        <v>76.75</v>
      </c>
      <c r="H906" s="14"/>
      <c r="I906" s="14"/>
      <c r="J906" s="14"/>
      <c r="K906" s="14"/>
    </row>
    <row r="907" spans="1:11" s="8" customFormat="1" ht="12">
      <c r="A907" s="113"/>
      <c r="B907" s="113"/>
      <c r="C907" s="113"/>
      <c r="D907" s="10"/>
      <c r="E907" s="18"/>
      <c r="F907" s="18"/>
      <c r="G907" s="11"/>
      <c r="H907" s="7"/>
      <c r="I907" s="7"/>
      <c r="J907" s="7"/>
      <c r="K907" s="7"/>
    </row>
    <row r="908" spans="1:11" s="8" customFormat="1" ht="24">
      <c r="A908" s="113"/>
      <c r="B908" s="113"/>
      <c r="C908" s="113"/>
      <c r="D908" s="129" t="s">
        <v>385</v>
      </c>
      <c r="E908" s="18"/>
      <c r="F908" s="18"/>
      <c r="G908" s="11"/>
      <c r="H908" s="7"/>
      <c r="I908" s="7"/>
      <c r="J908" s="7"/>
      <c r="K908" s="7"/>
    </row>
    <row r="909" spans="1:11" s="8" customFormat="1" ht="12">
      <c r="A909" s="113"/>
      <c r="B909" s="113"/>
      <c r="C909" s="113"/>
      <c r="D909" s="10"/>
      <c r="E909" s="18"/>
      <c r="F909" s="18"/>
      <c r="G909" s="11"/>
      <c r="H909" s="7"/>
      <c r="I909" s="7"/>
      <c r="J909" s="7"/>
      <c r="K909" s="7"/>
    </row>
    <row r="910" spans="1:11" s="8" customFormat="1" ht="12">
      <c r="A910" s="119"/>
      <c r="B910" s="119"/>
      <c r="C910" s="119"/>
      <c r="D910" s="120" t="s">
        <v>545</v>
      </c>
      <c r="E910" s="121">
        <f>SUM(E911)</f>
        <v>134666</v>
      </c>
      <c r="F910" s="121">
        <f>SUM(F911)</f>
        <v>129873.21999999999</v>
      </c>
      <c r="G910" s="127">
        <f t="shared" si="64"/>
        <v>96.44098733162043</v>
      </c>
      <c r="H910" s="7"/>
      <c r="I910" s="7"/>
      <c r="J910" s="7"/>
      <c r="K910" s="7"/>
    </row>
    <row r="911" spans="1:11" s="8" customFormat="1" ht="12">
      <c r="A911" s="58"/>
      <c r="B911" s="58"/>
      <c r="C911" s="58"/>
      <c r="D911" s="5" t="s">
        <v>264</v>
      </c>
      <c r="E911" s="6">
        <f>SUM(E912)</f>
        <v>134666</v>
      </c>
      <c r="F911" s="6">
        <f>SUM(F912)</f>
        <v>129873.21999999999</v>
      </c>
      <c r="G911" s="6">
        <f t="shared" si="64"/>
        <v>96.44098733162043</v>
      </c>
      <c r="H911" s="7"/>
      <c r="I911" s="7"/>
      <c r="J911" s="7"/>
      <c r="K911" s="7"/>
    </row>
    <row r="912" spans="1:11" s="8" customFormat="1" ht="24">
      <c r="A912" s="179"/>
      <c r="B912" s="179"/>
      <c r="C912" s="179"/>
      <c r="D912" s="10" t="s">
        <v>339</v>
      </c>
      <c r="E912" s="11">
        <f>SUM(E913,E918)</f>
        <v>134666</v>
      </c>
      <c r="F912" s="11">
        <f>SUM(F913,F918)</f>
        <v>129873.21999999999</v>
      </c>
      <c r="G912" s="11">
        <f t="shared" si="64"/>
        <v>96.44098733162043</v>
      </c>
      <c r="H912" s="7"/>
      <c r="I912" s="7"/>
      <c r="J912" s="7"/>
      <c r="K912" s="7"/>
    </row>
    <row r="913" spans="1:11" s="8" customFormat="1" ht="24">
      <c r="A913" s="179"/>
      <c r="B913" s="179"/>
      <c r="C913" s="179"/>
      <c r="D913" s="10" t="s">
        <v>543</v>
      </c>
      <c r="E913" s="11">
        <f>SUM(E914:E917)</f>
        <v>116266</v>
      </c>
      <c r="F913" s="11">
        <f>SUM(F914:F917)</f>
        <v>115305.49999999999</v>
      </c>
      <c r="G913" s="11">
        <f t="shared" si="64"/>
        <v>99.17387714379095</v>
      </c>
      <c r="H913" s="7"/>
      <c r="I913" s="7"/>
      <c r="J913" s="7"/>
      <c r="K913" s="7"/>
    </row>
    <row r="914" spans="1:11" s="15" customFormat="1" ht="22.5">
      <c r="A914" s="179"/>
      <c r="B914" s="179"/>
      <c r="C914" s="179"/>
      <c r="D914" s="26" t="s">
        <v>461</v>
      </c>
      <c r="E914" s="13">
        <v>93163</v>
      </c>
      <c r="F914" s="13">
        <v>92318.9</v>
      </c>
      <c r="G914" s="13">
        <f t="shared" si="64"/>
        <v>99.0939536081921</v>
      </c>
      <c r="H914" s="14"/>
      <c r="I914" s="14"/>
      <c r="J914" s="14"/>
      <c r="K914" s="14"/>
    </row>
    <row r="915" spans="1:11" s="15" customFormat="1" ht="22.5">
      <c r="A915" s="179"/>
      <c r="B915" s="179"/>
      <c r="C915" s="179"/>
      <c r="D915" s="26" t="s">
        <v>482</v>
      </c>
      <c r="E915" s="13">
        <v>4000</v>
      </c>
      <c r="F915" s="13">
        <v>3957.26</v>
      </c>
      <c r="G915" s="13">
        <f t="shared" si="64"/>
        <v>98.9315</v>
      </c>
      <c r="H915" s="14"/>
      <c r="I915" s="14"/>
      <c r="J915" s="14"/>
      <c r="K915" s="14"/>
    </row>
    <row r="916" spans="1:11" s="15" customFormat="1" ht="22.5">
      <c r="A916" s="179"/>
      <c r="B916" s="179"/>
      <c r="C916" s="179"/>
      <c r="D916" s="26" t="s">
        <v>477</v>
      </c>
      <c r="E916" s="13">
        <v>16903</v>
      </c>
      <c r="F916" s="13">
        <v>16900.04</v>
      </c>
      <c r="G916" s="13">
        <f t="shared" si="64"/>
        <v>99.98248831568361</v>
      </c>
      <c r="H916" s="14"/>
      <c r="I916" s="14"/>
      <c r="J916" s="14"/>
      <c r="K916" s="14"/>
    </row>
    <row r="917" spans="1:11" s="15" customFormat="1" ht="11.25">
      <c r="A917" s="179"/>
      <c r="B917" s="179"/>
      <c r="C917" s="179"/>
      <c r="D917" s="26" t="s">
        <v>478</v>
      </c>
      <c r="E917" s="13">
        <v>2200</v>
      </c>
      <c r="F917" s="13">
        <v>2129.3</v>
      </c>
      <c r="G917" s="13">
        <f t="shared" si="64"/>
        <v>96.78636363636365</v>
      </c>
      <c r="H917" s="14"/>
      <c r="I917" s="14"/>
      <c r="J917" s="14"/>
      <c r="K917" s="14"/>
    </row>
    <row r="918" spans="1:11" s="8" customFormat="1" ht="36">
      <c r="A918" s="179"/>
      <c r="B918" s="179"/>
      <c r="C918" s="179"/>
      <c r="D918" s="10" t="s">
        <v>544</v>
      </c>
      <c r="E918" s="11">
        <f>SUM(E919:E923)</f>
        <v>18400</v>
      </c>
      <c r="F918" s="11">
        <f>SUM(F919:F923)</f>
        <v>14567.720000000001</v>
      </c>
      <c r="G918" s="11">
        <f t="shared" si="64"/>
        <v>79.17239130434783</v>
      </c>
      <c r="H918" s="7"/>
      <c r="I918" s="7"/>
      <c r="J918" s="7"/>
      <c r="K918" s="7"/>
    </row>
    <row r="919" spans="1:11" s="15" customFormat="1" ht="22.5">
      <c r="A919" s="179"/>
      <c r="B919" s="179"/>
      <c r="C919" s="179"/>
      <c r="D919" s="26" t="s">
        <v>462</v>
      </c>
      <c r="E919" s="13">
        <v>8500</v>
      </c>
      <c r="F919" s="13">
        <v>6485.75</v>
      </c>
      <c r="G919" s="13">
        <f t="shared" si="64"/>
        <v>76.30294117647058</v>
      </c>
      <c r="H919" s="14"/>
      <c r="I919" s="14"/>
      <c r="J919" s="14"/>
      <c r="K919" s="14"/>
    </row>
    <row r="920" spans="1:11" s="15" customFormat="1" ht="22.5">
      <c r="A920" s="179"/>
      <c r="B920" s="179"/>
      <c r="C920" s="179"/>
      <c r="D920" s="26" t="s">
        <v>484</v>
      </c>
      <c r="E920" s="13">
        <v>6700</v>
      </c>
      <c r="F920" s="13">
        <v>6081.97</v>
      </c>
      <c r="G920" s="13">
        <f t="shared" si="64"/>
        <v>90.77567164179105</v>
      </c>
      <c r="H920" s="14"/>
      <c r="I920" s="14"/>
      <c r="J920" s="14"/>
      <c r="K920" s="14"/>
    </row>
    <row r="921" spans="1:11" s="15" customFormat="1" ht="11.25">
      <c r="A921" s="179"/>
      <c r="B921" s="179"/>
      <c r="C921" s="179"/>
      <c r="D921" s="26" t="s">
        <v>464</v>
      </c>
      <c r="E921" s="13">
        <v>2000</v>
      </c>
      <c r="F921" s="13">
        <v>1000</v>
      </c>
      <c r="G921" s="13">
        <f t="shared" si="64"/>
        <v>50</v>
      </c>
      <c r="H921" s="14"/>
      <c r="I921" s="14"/>
      <c r="J921" s="14"/>
      <c r="K921" s="14"/>
    </row>
    <row r="922" spans="1:11" s="15" customFormat="1" ht="11.25">
      <c r="A922" s="179"/>
      <c r="B922" s="179"/>
      <c r="C922" s="179"/>
      <c r="D922" s="26" t="s">
        <v>485</v>
      </c>
      <c r="E922" s="13">
        <v>200</v>
      </c>
      <c r="F922" s="13">
        <v>200</v>
      </c>
      <c r="G922" s="13">
        <f t="shared" si="64"/>
        <v>100</v>
      </c>
      <c r="H922" s="14"/>
      <c r="I922" s="14"/>
      <c r="J922" s="14"/>
      <c r="K922" s="14"/>
    </row>
    <row r="923" spans="1:11" s="15" customFormat="1" ht="33.75">
      <c r="A923" s="179"/>
      <c r="B923" s="179"/>
      <c r="C923" s="179"/>
      <c r="D923" s="26" t="s">
        <v>497</v>
      </c>
      <c r="E923" s="13">
        <v>1000</v>
      </c>
      <c r="F923" s="13">
        <v>800</v>
      </c>
      <c r="G923" s="13">
        <f t="shared" si="64"/>
        <v>80</v>
      </c>
      <c r="H923" s="14"/>
      <c r="I923" s="14"/>
      <c r="J923" s="14"/>
      <c r="K923" s="14"/>
    </row>
    <row r="924" spans="1:11" s="8" customFormat="1" ht="12">
      <c r="A924" s="113"/>
      <c r="B924" s="113"/>
      <c r="C924" s="113"/>
      <c r="D924" s="10"/>
      <c r="E924" s="11"/>
      <c r="F924" s="11"/>
      <c r="G924" s="11"/>
      <c r="H924" s="7"/>
      <c r="I924" s="7"/>
      <c r="J924" s="7"/>
      <c r="K924" s="7"/>
    </row>
    <row r="925" spans="1:11" s="8" customFormat="1" ht="12">
      <c r="A925" s="119"/>
      <c r="B925" s="119"/>
      <c r="C925" s="119"/>
      <c r="D925" s="120" t="s">
        <v>546</v>
      </c>
      <c r="E925" s="121">
        <f>SUM(E926)</f>
        <v>106652</v>
      </c>
      <c r="F925" s="121">
        <f>SUM(F926)</f>
        <v>102332.16</v>
      </c>
      <c r="G925" s="121">
        <f t="shared" si="64"/>
        <v>95.949593069047</v>
      </c>
      <c r="H925" s="7"/>
      <c r="I925" s="7"/>
      <c r="J925" s="7"/>
      <c r="K925" s="7"/>
    </row>
    <row r="926" spans="1:11" s="8" customFormat="1" ht="12">
      <c r="A926" s="58"/>
      <c r="B926" s="58"/>
      <c r="C926" s="58"/>
      <c r="D926" s="5" t="s">
        <v>264</v>
      </c>
      <c r="E926" s="6">
        <f>SUM(E927,E929)</f>
        <v>106652</v>
      </c>
      <c r="F926" s="6">
        <f>SUM(F927,F929)</f>
        <v>102332.16</v>
      </c>
      <c r="G926" s="6">
        <f t="shared" si="64"/>
        <v>95.949593069047</v>
      </c>
      <c r="H926" s="7"/>
      <c r="I926" s="7"/>
      <c r="J926" s="7"/>
      <c r="K926" s="7"/>
    </row>
    <row r="927" spans="1:11" s="8" customFormat="1" ht="24">
      <c r="A927" s="179" t="s">
        <v>448</v>
      </c>
      <c r="B927" s="179"/>
      <c r="C927" s="179"/>
      <c r="D927" s="10" t="s">
        <v>369</v>
      </c>
      <c r="E927" s="11">
        <f>SUM(E928)</f>
        <v>3484</v>
      </c>
      <c r="F927" s="11">
        <f>SUM(F928)</f>
        <v>3368.82</v>
      </c>
      <c r="G927" s="11">
        <f t="shared" si="64"/>
        <v>96.69402985074628</v>
      </c>
      <c r="H927" s="7"/>
      <c r="I927" s="7"/>
      <c r="J927" s="7"/>
      <c r="K927" s="7"/>
    </row>
    <row r="928" spans="1:11" s="15" customFormat="1" ht="22.5">
      <c r="A928" s="179"/>
      <c r="B928" s="179"/>
      <c r="C928" s="179"/>
      <c r="D928" s="26" t="s">
        <v>488</v>
      </c>
      <c r="E928" s="13">
        <v>3484</v>
      </c>
      <c r="F928" s="13">
        <v>3368.82</v>
      </c>
      <c r="G928" s="13">
        <f aca="true" t="shared" si="68" ref="G928:G940">F928*100/E928</f>
        <v>96.69402985074628</v>
      </c>
      <c r="H928" s="14"/>
      <c r="I928" s="14"/>
      <c r="J928" s="14"/>
      <c r="K928" s="14"/>
    </row>
    <row r="929" spans="1:11" s="8" customFormat="1" ht="24">
      <c r="A929" s="179"/>
      <c r="B929" s="179"/>
      <c r="C929" s="179"/>
      <c r="D929" s="10" t="s">
        <v>340</v>
      </c>
      <c r="E929" s="11">
        <f>SUM(E930,E935)</f>
        <v>103168</v>
      </c>
      <c r="F929" s="11">
        <f>SUM(F930,F935)</f>
        <v>98963.34</v>
      </c>
      <c r="G929" s="11">
        <f t="shared" si="68"/>
        <v>95.92445331885857</v>
      </c>
      <c r="H929" s="7"/>
      <c r="I929" s="7"/>
      <c r="J929" s="7"/>
      <c r="K929" s="7"/>
    </row>
    <row r="930" spans="1:11" s="8" customFormat="1" ht="24">
      <c r="A930" s="179"/>
      <c r="B930" s="179"/>
      <c r="C930" s="179"/>
      <c r="D930" s="10" t="s">
        <v>547</v>
      </c>
      <c r="E930" s="11">
        <f>SUM(E931:E934)</f>
        <v>86968</v>
      </c>
      <c r="F930" s="11">
        <f>SUM(F931:F934)</f>
        <v>84725.04999999999</v>
      </c>
      <c r="G930" s="11">
        <f t="shared" si="68"/>
        <v>97.42094793487257</v>
      </c>
      <c r="H930" s="7"/>
      <c r="I930" s="7"/>
      <c r="J930" s="7"/>
      <c r="K930" s="7"/>
    </row>
    <row r="931" spans="1:11" s="15" customFormat="1" ht="22.5">
      <c r="A931" s="179"/>
      <c r="B931" s="179"/>
      <c r="C931" s="179"/>
      <c r="D931" s="26" t="s">
        <v>461</v>
      </c>
      <c r="E931" s="13">
        <v>69050</v>
      </c>
      <c r="F931" s="13">
        <v>68142.31</v>
      </c>
      <c r="G931" s="13">
        <f t="shared" si="68"/>
        <v>98.68545981173062</v>
      </c>
      <c r="H931" s="14"/>
      <c r="I931" s="14"/>
      <c r="J931" s="14"/>
      <c r="K931" s="14"/>
    </row>
    <row r="932" spans="1:11" s="15" customFormat="1" ht="22.5">
      <c r="A932" s="179"/>
      <c r="B932" s="179"/>
      <c r="C932" s="179"/>
      <c r="D932" s="26" t="s">
        <v>482</v>
      </c>
      <c r="E932" s="13">
        <v>4570</v>
      </c>
      <c r="F932" s="13">
        <v>3582.26</v>
      </c>
      <c r="G932" s="13">
        <f t="shared" si="68"/>
        <v>78.38643326039387</v>
      </c>
      <c r="H932" s="14"/>
      <c r="I932" s="14"/>
      <c r="J932" s="14"/>
      <c r="K932" s="14"/>
    </row>
    <row r="933" spans="1:11" s="15" customFormat="1" ht="22.5">
      <c r="A933" s="179"/>
      <c r="B933" s="179"/>
      <c r="C933" s="179"/>
      <c r="D933" s="26" t="s">
        <v>477</v>
      </c>
      <c r="E933" s="13">
        <v>11496</v>
      </c>
      <c r="F933" s="13">
        <v>11483.08</v>
      </c>
      <c r="G933" s="13">
        <f t="shared" si="68"/>
        <v>99.88761308281141</v>
      </c>
      <c r="H933" s="14"/>
      <c r="I933" s="14"/>
      <c r="J933" s="14"/>
      <c r="K933" s="14"/>
    </row>
    <row r="934" spans="1:11" s="15" customFormat="1" ht="11.25">
      <c r="A934" s="179"/>
      <c r="B934" s="179"/>
      <c r="C934" s="179"/>
      <c r="D934" s="26" t="s">
        <v>478</v>
      </c>
      <c r="E934" s="13">
        <v>1852</v>
      </c>
      <c r="F934" s="13">
        <v>1517.4</v>
      </c>
      <c r="G934" s="13">
        <f t="shared" si="68"/>
        <v>81.9330453563715</v>
      </c>
      <c r="H934" s="14"/>
      <c r="I934" s="14"/>
      <c r="J934" s="14"/>
      <c r="K934" s="14"/>
    </row>
    <row r="935" spans="1:11" s="8" customFormat="1" ht="36">
      <c r="A935" s="179"/>
      <c r="B935" s="179"/>
      <c r="C935" s="179"/>
      <c r="D935" s="10" t="s">
        <v>544</v>
      </c>
      <c r="E935" s="11">
        <f>SUM(E936:E940)</f>
        <v>16200</v>
      </c>
      <c r="F935" s="11">
        <f>SUM(F936:F940)</f>
        <v>14238.29</v>
      </c>
      <c r="G935" s="11">
        <f t="shared" si="68"/>
        <v>87.89067901234569</v>
      </c>
      <c r="H935" s="7"/>
      <c r="I935" s="7"/>
      <c r="J935" s="7"/>
      <c r="K935" s="7"/>
    </row>
    <row r="936" spans="1:11" s="15" customFormat="1" ht="22.5">
      <c r="A936" s="179"/>
      <c r="B936" s="179"/>
      <c r="C936" s="179"/>
      <c r="D936" s="26" t="s">
        <v>462</v>
      </c>
      <c r="E936" s="13">
        <v>5000</v>
      </c>
      <c r="F936" s="13">
        <v>5000</v>
      </c>
      <c r="G936" s="13">
        <f t="shared" si="68"/>
        <v>100</v>
      </c>
      <c r="H936" s="14"/>
      <c r="I936" s="14"/>
      <c r="J936" s="14"/>
      <c r="K936" s="14"/>
    </row>
    <row r="937" spans="1:11" s="15" customFormat="1" ht="22.5">
      <c r="A937" s="179"/>
      <c r="B937" s="179"/>
      <c r="C937" s="179"/>
      <c r="D937" s="26" t="s">
        <v>484</v>
      </c>
      <c r="E937" s="13">
        <v>6000</v>
      </c>
      <c r="F937" s="13">
        <v>5541.09</v>
      </c>
      <c r="G937" s="13">
        <f t="shared" si="68"/>
        <v>92.3515</v>
      </c>
      <c r="H937" s="14"/>
      <c r="I937" s="14"/>
      <c r="J937" s="14"/>
      <c r="K937" s="14"/>
    </row>
    <row r="938" spans="1:11" s="15" customFormat="1" ht="11.25">
      <c r="A938" s="179"/>
      <c r="B938" s="179"/>
      <c r="C938" s="179"/>
      <c r="D938" s="26" t="s">
        <v>464</v>
      </c>
      <c r="E938" s="13">
        <v>4000</v>
      </c>
      <c r="F938" s="13">
        <v>2878.2</v>
      </c>
      <c r="G938" s="13">
        <f t="shared" si="68"/>
        <v>71.955</v>
      </c>
      <c r="H938" s="14"/>
      <c r="I938" s="14"/>
      <c r="J938" s="14"/>
      <c r="K938" s="14"/>
    </row>
    <row r="939" spans="1:11" s="15" customFormat="1" ht="11.25">
      <c r="A939" s="179"/>
      <c r="B939" s="179"/>
      <c r="C939" s="179"/>
      <c r="D939" s="26" t="s">
        <v>485</v>
      </c>
      <c r="E939" s="13">
        <v>200</v>
      </c>
      <c r="F939" s="13">
        <v>84</v>
      </c>
      <c r="G939" s="13">
        <f t="shared" si="68"/>
        <v>42</v>
      </c>
      <c r="H939" s="14"/>
      <c r="I939" s="14"/>
      <c r="J939" s="14"/>
      <c r="K939" s="14"/>
    </row>
    <row r="940" spans="1:11" s="15" customFormat="1" ht="33.75">
      <c r="A940" s="179"/>
      <c r="B940" s="179"/>
      <c r="C940" s="179"/>
      <c r="D940" s="26" t="s">
        <v>497</v>
      </c>
      <c r="E940" s="13">
        <v>1000</v>
      </c>
      <c r="F940" s="13">
        <v>735</v>
      </c>
      <c r="G940" s="13">
        <f t="shared" si="68"/>
        <v>73.5</v>
      </c>
      <c r="H940" s="14"/>
      <c r="I940" s="14"/>
      <c r="J940" s="14"/>
      <c r="K940" s="14"/>
    </row>
    <row r="941" spans="1:11" s="8" customFormat="1" ht="12">
      <c r="A941" s="9"/>
      <c r="B941" s="9"/>
      <c r="C941" s="9"/>
      <c r="D941" s="10"/>
      <c r="E941" s="11"/>
      <c r="F941" s="11"/>
      <c r="G941" s="11"/>
      <c r="H941" s="7"/>
      <c r="I941" s="7"/>
      <c r="J941" s="7"/>
      <c r="K941" s="7"/>
    </row>
    <row r="942" spans="1:11" s="8" customFormat="1" ht="222" customHeight="1">
      <c r="A942" s="53"/>
      <c r="B942" s="53"/>
      <c r="C942" s="53" t="s">
        <v>550</v>
      </c>
      <c r="D942" s="54" t="s">
        <v>551</v>
      </c>
      <c r="E942" s="55">
        <f>SUM(E943)</f>
        <v>12802</v>
      </c>
      <c r="F942" s="55">
        <f>SUM(F943)</f>
        <v>11969.020000000002</v>
      </c>
      <c r="G942" s="55">
        <f>F942*100/E942</f>
        <v>93.49336041243558</v>
      </c>
      <c r="H942" s="7"/>
      <c r="I942" s="7"/>
      <c r="J942" s="7"/>
      <c r="K942" s="7"/>
    </row>
    <row r="943" spans="1:11" s="8" customFormat="1" ht="12">
      <c r="A943" s="58"/>
      <c r="B943" s="58"/>
      <c r="C943" s="58"/>
      <c r="D943" s="5" t="s">
        <v>264</v>
      </c>
      <c r="E943" s="6">
        <f>SUM(E944)</f>
        <v>12802</v>
      </c>
      <c r="F943" s="6">
        <f>SUM(F944)</f>
        <v>11969.020000000002</v>
      </c>
      <c r="G943" s="6">
        <f aca="true" t="shared" si="69" ref="G943:G966">F943*100/E943</f>
        <v>93.49336041243558</v>
      </c>
      <c r="H943" s="7"/>
      <c r="I943" s="7"/>
      <c r="J943" s="7"/>
      <c r="K943" s="7"/>
    </row>
    <row r="944" spans="1:11" s="8" customFormat="1" ht="24">
      <c r="A944" s="180" t="s">
        <v>448</v>
      </c>
      <c r="B944" s="181"/>
      <c r="C944" s="182"/>
      <c r="D944" s="10" t="s">
        <v>339</v>
      </c>
      <c r="E944" s="11">
        <f>SUM(E945,E950)</f>
        <v>12802</v>
      </c>
      <c r="F944" s="11">
        <f>SUM(F945,F950)</f>
        <v>11969.020000000002</v>
      </c>
      <c r="G944" s="11">
        <f t="shared" si="69"/>
        <v>93.49336041243558</v>
      </c>
      <c r="H944" s="7"/>
      <c r="I944" s="7"/>
      <c r="J944" s="7"/>
      <c r="K944" s="7"/>
    </row>
    <row r="945" spans="1:11" s="8" customFormat="1" ht="24">
      <c r="A945" s="183"/>
      <c r="B945" s="184"/>
      <c r="C945" s="185"/>
      <c r="D945" s="10" t="s">
        <v>543</v>
      </c>
      <c r="E945" s="11">
        <f>SUM(E946:E949)</f>
        <v>11302</v>
      </c>
      <c r="F945" s="11">
        <f>SUM(F946:F949)</f>
        <v>10508.820000000002</v>
      </c>
      <c r="G945" s="11">
        <f t="shared" si="69"/>
        <v>92.98195009732792</v>
      </c>
      <c r="H945" s="7"/>
      <c r="I945" s="7"/>
      <c r="J945" s="7"/>
      <c r="K945" s="7"/>
    </row>
    <row r="946" spans="1:11" s="15" customFormat="1" ht="22.5">
      <c r="A946" s="183"/>
      <c r="B946" s="184"/>
      <c r="C946" s="185"/>
      <c r="D946" s="26" t="s">
        <v>461</v>
      </c>
      <c r="E946" s="13">
        <v>8240</v>
      </c>
      <c r="F946" s="13">
        <v>8240</v>
      </c>
      <c r="G946" s="13">
        <f t="shared" si="69"/>
        <v>100</v>
      </c>
      <c r="H946" s="14"/>
      <c r="I946" s="14"/>
      <c r="J946" s="14"/>
      <c r="K946" s="14"/>
    </row>
    <row r="947" spans="1:11" s="15" customFormat="1" ht="22.5">
      <c r="A947" s="183"/>
      <c r="B947" s="184"/>
      <c r="C947" s="185"/>
      <c r="D947" s="26" t="s">
        <v>482</v>
      </c>
      <c r="E947" s="13">
        <v>1200</v>
      </c>
      <c r="F947" s="13">
        <v>694.12</v>
      </c>
      <c r="G947" s="13">
        <f t="shared" si="69"/>
        <v>57.843333333333334</v>
      </c>
      <c r="H947" s="14"/>
      <c r="I947" s="14"/>
      <c r="J947" s="14"/>
      <c r="K947" s="14"/>
    </row>
    <row r="948" spans="1:11" s="15" customFormat="1" ht="22.5">
      <c r="A948" s="183"/>
      <c r="B948" s="184"/>
      <c r="C948" s="185"/>
      <c r="D948" s="26" t="s">
        <v>477</v>
      </c>
      <c r="E948" s="13">
        <v>1630</v>
      </c>
      <c r="F948" s="13">
        <v>1358.87</v>
      </c>
      <c r="G948" s="13">
        <f t="shared" si="69"/>
        <v>83.36625766871165</v>
      </c>
      <c r="H948" s="14"/>
      <c r="I948" s="14"/>
      <c r="J948" s="14"/>
      <c r="K948" s="14"/>
    </row>
    <row r="949" spans="1:11" s="15" customFormat="1" ht="11.25">
      <c r="A949" s="183"/>
      <c r="B949" s="184"/>
      <c r="C949" s="185"/>
      <c r="D949" s="26" t="s">
        <v>478</v>
      </c>
      <c r="E949" s="13">
        <v>232</v>
      </c>
      <c r="F949" s="13">
        <v>215.83</v>
      </c>
      <c r="G949" s="13">
        <f t="shared" si="69"/>
        <v>93.03017241379311</v>
      </c>
      <c r="H949" s="14"/>
      <c r="I949" s="14"/>
      <c r="J949" s="14"/>
      <c r="K949" s="14"/>
    </row>
    <row r="950" spans="1:11" s="8" customFormat="1" ht="36">
      <c r="A950" s="183"/>
      <c r="B950" s="184"/>
      <c r="C950" s="185"/>
      <c r="D950" s="10" t="s">
        <v>544</v>
      </c>
      <c r="E950" s="11">
        <f>SUM(E951:E952)</f>
        <v>1500</v>
      </c>
      <c r="F950" s="11">
        <f>SUM(F951:F952)</f>
        <v>1460.2</v>
      </c>
      <c r="G950" s="11">
        <f t="shared" si="69"/>
        <v>97.34666666666666</v>
      </c>
      <c r="H950" s="7"/>
      <c r="I950" s="7"/>
      <c r="J950" s="7"/>
      <c r="K950" s="7"/>
    </row>
    <row r="951" spans="1:11" s="15" customFormat="1" ht="11.25">
      <c r="A951" s="183"/>
      <c r="B951" s="184"/>
      <c r="C951" s="185"/>
      <c r="D951" s="26" t="s">
        <v>464</v>
      </c>
      <c r="E951" s="13">
        <v>1000</v>
      </c>
      <c r="F951" s="13">
        <v>960.2</v>
      </c>
      <c r="G951" s="13">
        <f t="shared" si="69"/>
        <v>96.02</v>
      </c>
      <c r="H951" s="14"/>
      <c r="I951" s="14"/>
      <c r="J951" s="14"/>
      <c r="K951" s="14"/>
    </row>
    <row r="952" spans="1:11" s="15" customFormat="1" ht="33.75">
      <c r="A952" s="183"/>
      <c r="B952" s="184"/>
      <c r="C952" s="185"/>
      <c r="D952" s="26" t="s">
        <v>497</v>
      </c>
      <c r="E952" s="13">
        <v>500</v>
      </c>
      <c r="F952" s="13">
        <v>500</v>
      </c>
      <c r="G952" s="13">
        <f t="shared" si="69"/>
        <v>100</v>
      </c>
      <c r="H952" s="14"/>
      <c r="I952" s="14"/>
      <c r="J952" s="14"/>
      <c r="K952" s="14"/>
    </row>
    <row r="953" spans="1:11" s="8" customFormat="1" ht="36">
      <c r="A953" s="186"/>
      <c r="B953" s="187"/>
      <c r="C953" s="188"/>
      <c r="D953" s="129" t="s">
        <v>175</v>
      </c>
      <c r="E953" s="11"/>
      <c r="F953" s="11"/>
      <c r="G953" s="11"/>
      <c r="H953" s="7"/>
      <c r="I953" s="7"/>
      <c r="J953" s="7"/>
      <c r="K953" s="7"/>
    </row>
    <row r="954" spans="1:11" s="8" customFormat="1" ht="12">
      <c r="A954" s="9"/>
      <c r="B954" s="9"/>
      <c r="C954" s="9"/>
      <c r="D954" s="10"/>
      <c r="E954" s="11"/>
      <c r="F954" s="11"/>
      <c r="G954" s="11"/>
      <c r="H954" s="7"/>
      <c r="I954" s="7"/>
      <c r="J954" s="7"/>
      <c r="K954" s="7"/>
    </row>
    <row r="955" spans="1:11" s="8" customFormat="1" ht="12">
      <c r="A955" s="9"/>
      <c r="B955" s="9"/>
      <c r="C955" s="9"/>
      <c r="D955" s="10"/>
      <c r="E955" s="11"/>
      <c r="F955" s="11"/>
      <c r="G955" s="11"/>
      <c r="H955" s="7"/>
      <c r="I955" s="7"/>
      <c r="J955" s="7"/>
      <c r="K955" s="7"/>
    </row>
    <row r="956" spans="1:11" s="89" customFormat="1" ht="72">
      <c r="A956" s="85"/>
      <c r="B956" s="85"/>
      <c r="C956" s="85" t="s">
        <v>193</v>
      </c>
      <c r="D956" s="86" t="s">
        <v>223</v>
      </c>
      <c r="E956" s="87">
        <f>SUM(E957)</f>
        <v>68053.19</v>
      </c>
      <c r="F956" s="87">
        <f>SUM(F957)</f>
        <v>67985.89</v>
      </c>
      <c r="G956" s="87">
        <f t="shared" si="69"/>
        <v>99.90110676663356</v>
      </c>
      <c r="H956" s="88"/>
      <c r="I956" s="88"/>
      <c r="J956" s="88"/>
      <c r="K956" s="88"/>
    </row>
    <row r="957" spans="1:11" ht="12">
      <c r="A957" s="92"/>
      <c r="B957" s="92"/>
      <c r="C957" s="92"/>
      <c r="D957" s="93" t="s">
        <v>264</v>
      </c>
      <c r="E957" s="94">
        <f>SUM(E958,E960)</f>
        <v>68053.19</v>
      </c>
      <c r="F957" s="94">
        <f>SUM(F958,F960)</f>
        <v>67985.89</v>
      </c>
      <c r="G957" s="94">
        <f t="shared" si="69"/>
        <v>99.90110676663356</v>
      </c>
      <c r="H957" s="4"/>
      <c r="I957" s="4"/>
      <c r="J957" s="4"/>
      <c r="K957" s="4"/>
    </row>
    <row r="958" spans="1:11" ht="24">
      <c r="A958" s="189" t="s">
        <v>448</v>
      </c>
      <c r="B958" s="190"/>
      <c r="C958" s="191"/>
      <c r="D958" s="23" t="s">
        <v>364</v>
      </c>
      <c r="E958" s="24">
        <f>SUM(E959)</f>
        <v>9093.15</v>
      </c>
      <c r="F958" s="24">
        <f>SUM(F959)</f>
        <v>9025.85</v>
      </c>
      <c r="G958" s="24">
        <f t="shared" si="69"/>
        <v>99.25988243897879</v>
      </c>
      <c r="H958" s="4"/>
      <c r="I958" s="4"/>
      <c r="J958" s="4"/>
      <c r="K958" s="4"/>
    </row>
    <row r="959" spans="1:11" s="34" customFormat="1" ht="67.5">
      <c r="A959" s="192"/>
      <c r="B959" s="193"/>
      <c r="C959" s="194"/>
      <c r="D959" s="31" t="s">
        <v>194</v>
      </c>
      <c r="E959" s="32">
        <v>9093.15</v>
      </c>
      <c r="F959" s="32">
        <v>9025.85</v>
      </c>
      <c r="G959" s="32">
        <f t="shared" si="69"/>
        <v>99.25988243897879</v>
      </c>
      <c r="H959" s="33"/>
      <c r="I959" s="33"/>
      <c r="J959" s="33"/>
      <c r="K959" s="33"/>
    </row>
    <row r="960" spans="1:11" ht="24">
      <c r="A960" s="192"/>
      <c r="B960" s="193"/>
      <c r="C960" s="194"/>
      <c r="D960" s="23" t="s">
        <v>340</v>
      </c>
      <c r="E960" s="24">
        <f>SUM(E961,E965)</f>
        <v>58960.04</v>
      </c>
      <c r="F960" s="24">
        <f>SUM(F961,F965)</f>
        <v>58960.04</v>
      </c>
      <c r="G960" s="24">
        <f t="shared" si="69"/>
        <v>100</v>
      </c>
      <c r="H960" s="4"/>
      <c r="I960" s="4"/>
      <c r="J960" s="4"/>
      <c r="K960" s="4"/>
    </row>
    <row r="961" spans="1:11" ht="24">
      <c r="A961" s="192"/>
      <c r="B961" s="193"/>
      <c r="C961" s="194"/>
      <c r="D961" s="23" t="s">
        <v>547</v>
      </c>
      <c r="E961" s="24">
        <f>SUM(E962:E964)</f>
        <v>673.79</v>
      </c>
      <c r="F961" s="24">
        <f>SUM(F962:F964)</f>
        <v>673.79</v>
      </c>
      <c r="G961" s="24">
        <f t="shared" si="69"/>
        <v>100</v>
      </c>
      <c r="H961" s="4"/>
      <c r="I961" s="4"/>
      <c r="J961" s="4"/>
      <c r="K961" s="4"/>
    </row>
    <row r="962" spans="1:11" s="34" customFormat="1" ht="22.5">
      <c r="A962" s="192"/>
      <c r="B962" s="193"/>
      <c r="C962" s="194"/>
      <c r="D962" s="31" t="s">
        <v>461</v>
      </c>
      <c r="E962" s="32">
        <f aca="true" t="shared" si="70" ref="E962:F964">SUM(E988)</f>
        <v>563.6</v>
      </c>
      <c r="F962" s="32">
        <f t="shared" si="70"/>
        <v>563.6</v>
      </c>
      <c r="G962" s="32">
        <f t="shared" si="69"/>
        <v>100</v>
      </c>
      <c r="H962" s="33"/>
      <c r="I962" s="33"/>
      <c r="J962" s="33"/>
      <c r="K962" s="33"/>
    </row>
    <row r="963" spans="1:11" s="34" customFormat="1" ht="22.5">
      <c r="A963" s="192"/>
      <c r="B963" s="193"/>
      <c r="C963" s="194"/>
      <c r="D963" s="31" t="s">
        <v>477</v>
      </c>
      <c r="E963" s="32">
        <f t="shared" si="70"/>
        <v>96.38</v>
      </c>
      <c r="F963" s="32">
        <f t="shared" si="70"/>
        <v>96.38</v>
      </c>
      <c r="G963" s="32">
        <f t="shared" si="69"/>
        <v>100</v>
      </c>
      <c r="H963" s="33"/>
      <c r="I963" s="33"/>
      <c r="J963" s="33"/>
      <c r="K963" s="33"/>
    </row>
    <row r="964" spans="1:11" s="34" customFormat="1" ht="11.25">
      <c r="A964" s="192"/>
      <c r="B964" s="193"/>
      <c r="C964" s="194"/>
      <c r="D964" s="31" t="s">
        <v>478</v>
      </c>
      <c r="E964" s="32">
        <f t="shared" si="70"/>
        <v>13.81</v>
      </c>
      <c r="F964" s="32">
        <f t="shared" si="70"/>
        <v>13.81</v>
      </c>
      <c r="G964" s="32">
        <f t="shared" si="69"/>
        <v>100</v>
      </c>
      <c r="H964" s="33"/>
      <c r="I964" s="33"/>
      <c r="J964" s="33"/>
      <c r="K964" s="33"/>
    </row>
    <row r="965" spans="1:11" ht="36">
      <c r="A965" s="192"/>
      <c r="B965" s="193"/>
      <c r="C965" s="194"/>
      <c r="D965" s="23" t="s">
        <v>553</v>
      </c>
      <c r="E965" s="24">
        <f>SUM(E966)</f>
        <v>58286.25</v>
      </c>
      <c r="F965" s="24">
        <f>SUM(F966)</f>
        <v>58286.25</v>
      </c>
      <c r="G965" s="24">
        <f t="shared" si="69"/>
        <v>100</v>
      </c>
      <c r="H965" s="4"/>
      <c r="I965" s="4"/>
      <c r="J965" s="4"/>
      <c r="K965" s="4"/>
    </row>
    <row r="966" spans="1:11" s="34" customFormat="1" ht="22.5">
      <c r="A966" s="195"/>
      <c r="B966" s="196"/>
      <c r="C966" s="197"/>
      <c r="D966" s="31" t="s">
        <v>484</v>
      </c>
      <c r="E966" s="32">
        <f>SUM(E974,E980,)</f>
        <v>58286.25</v>
      </c>
      <c r="F966" s="32">
        <f>SUM(F974,F980,)</f>
        <v>58286.25</v>
      </c>
      <c r="G966" s="32">
        <f t="shared" si="69"/>
        <v>100</v>
      </c>
      <c r="H966" s="33"/>
      <c r="I966" s="33"/>
      <c r="J966" s="33"/>
      <c r="K966" s="33"/>
    </row>
    <row r="967" spans="1:11" ht="12">
      <c r="A967" s="22"/>
      <c r="B967" s="22"/>
      <c r="C967" s="22"/>
      <c r="D967" s="23"/>
      <c r="E967" s="24"/>
      <c r="F967" s="24"/>
      <c r="G967" s="24"/>
      <c r="H967" s="4"/>
      <c r="I967" s="4"/>
      <c r="J967" s="4"/>
      <c r="K967" s="4"/>
    </row>
    <row r="968" spans="1:11" s="89" customFormat="1" ht="36">
      <c r="A968" s="140"/>
      <c r="B968" s="140"/>
      <c r="C968" s="140"/>
      <c r="D968" s="141" t="s">
        <v>195</v>
      </c>
      <c r="E968" s="142"/>
      <c r="F968" s="142"/>
      <c r="G968" s="142"/>
      <c r="H968" s="88"/>
      <c r="I968" s="88"/>
      <c r="J968" s="88"/>
      <c r="K968" s="88"/>
    </row>
    <row r="969" spans="1:11" ht="12">
      <c r="A969" s="22"/>
      <c r="B969" s="22"/>
      <c r="C969" s="22"/>
      <c r="D969" s="23"/>
      <c r="E969" s="24"/>
      <c r="F969" s="24"/>
      <c r="G969" s="24"/>
      <c r="H969" s="4"/>
      <c r="I969" s="4"/>
      <c r="J969" s="4"/>
      <c r="K969" s="4"/>
    </row>
    <row r="970" spans="1:11" s="8" customFormat="1" ht="12">
      <c r="A970" s="119"/>
      <c r="B970" s="119"/>
      <c r="C970" s="119"/>
      <c r="D970" s="120" t="s">
        <v>545</v>
      </c>
      <c r="E970" s="121">
        <f aca="true" t="shared" si="71" ref="E970:F973">SUM(E971)</f>
        <v>31288.95</v>
      </c>
      <c r="F970" s="121">
        <f t="shared" si="71"/>
        <v>31288.95</v>
      </c>
      <c r="G970" s="127">
        <f>F970*100/E970</f>
        <v>100</v>
      </c>
      <c r="H970" s="7"/>
      <c r="I970" s="7"/>
      <c r="J970" s="7"/>
      <c r="K970" s="7"/>
    </row>
    <row r="971" spans="1:11" s="8" customFormat="1" ht="12">
      <c r="A971" s="58"/>
      <c r="B971" s="58"/>
      <c r="C971" s="58"/>
      <c r="D971" s="5" t="s">
        <v>264</v>
      </c>
      <c r="E971" s="6">
        <f t="shared" si="71"/>
        <v>31288.95</v>
      </c>
      <c r="F971" s="6">
        <f t="shared" si="71"/>
        <v>31288.95</v>
      </c>
      <c r="G971" s="6">
        <f>F971*100/E971</f>
        <v>100</v>
      </c>
      <c r="H971" s="7"/>
      <c r="I971" s="7"/>
      <c r="J971" s="7"/>
      <c r="K971" s="7"/>
    </row>
    <row r="972" spans="1:11" s="8" customFormat="1" ht="24">
      <c r="A972" s="180" t="s">
        <v>448</v>
      </c>
      <c r="B972" s="181"/>
      <c r="C972" s="182"/>
      <c r="D972" s="10" t="s">
        <v>339</v>
      </c>
      <c r="E972" s="11">
        <f t="shared" si="71"/>
        <v>31288.95</v>
      </c>
      <c r="F972" s="11">
        <f t="shared" si="71"/>
        <v>31288.95</v>
      </c>
      <c r="G972" s="11">
        <f>F972*100/E972</f>
        <v>100</v>
      </c>
      <c r="H972" s="7"/>
      <c r="I972" s="7"/>
      <c r="J972" s="7"/>
      <c r="K972" s="7"/>
    </row>
    <row r="973" spans="1:11" s="8" customFormat="1" ht="36">
      <c r="A973" s="183"/>
      <c r="B973" s="184"/>
      <c r="C973" s="185"/>
      <c r="D973" s="10" t="s">
        <v>392</v>
      </c>
      <c r="E973" s="11">
        <f t="shared" si="71"/>
        <v>31288.95</v>
      </c>
      <c r="F973" s="11">
        <f t="shared" si="71"/>
        <v>31288.95</v>
      </c>
      <c r="G973" s="11">
        <f>F973*100/E973</f>
        <v>100</v>
      </c>
      <c r="H973" s="7"/>
      <c r="I973" s="7"/>
      <c r="J973" s="7"/>
      <c r="K973" s="7"/>
    </row>
    <row r="974" spans="1:11" s="15" customFormat="1" ht="22.5">
      <c r="A974" s="186"/>
      <c r="B974" s="187"/>
      <c r="C974" s="188"/>
      <c r="D974" s="26" t="s">
        <v>484</v>
      </c>
      <c r="E974" s="13">
        <v>31288.95</v>
      </c>
      <c r="F974" s="13">
        <v>31288.95</v>
      </c>
      <c r="G974" s="13">
        <f>F974*100/E974</f>
        <v>100</v>
      </c>
      <c r="H974" s="14"/>
      <c r="I974" s="14"/>
      <c r="J974" s="14"/>
      <c r="K974" s="14"/>
    </row>
    <row r="975" spans="1:11" s="8" customFormat="1" ht="12">
      <c r="A975" s="9"/>
      <c r="B975" s="9"/>
      <c r="C975" s="9"/>
      <c r="D975" s="10"/>
      <c r="E975" s="11"/>
      <c r="F975" s="11"/>
      <c r="G975" s="11"/>
      <c r="H975" s="7"/>
      <c r="I975" s="7"/>
      <c r="J975" s="7"/>
      <c r="K975" s="7"/>
    </row>
    <row r="976" spans="1:11" s="8" customFormat="1" ht="12">
      <c r="A976" s="119"/>
      <c r="B976" s="119"/>
      <c r="C976" s="119"/>
      <c r="D976" s="120" t="s">
        <v>546</v>
      </c>
      <c r="E976" s="121">
        <f aca="true" t="shared" si="72" ref="E976:F979">SUM(E977)</f>
        <v>26997.3</v>
      </c>
      <c r="F976" s="121">
        <f t="shared" si="72"/>
        <v>26997.3</v>
      </c>
      <c r="G976" s="121">
        <f aca="true" t="shared" si="73" ref="G976:G990">F976*100/E976</f>
        <v>100</v>
      </c>
      <c r="H976" s="7"/>
      <c r="I976" s="7"/>
      <c r="J976" s="7"/>
      <c r="K976" s="7"/>
    </row>
    <row r="977" spans="1:11" s="8" customFormat="1" ht="12">
      <c r="A977" s="58"/>
      <c r="B977" s="58"/>
      <c r="C977" s="58"/>
      <c r="D977" s="5" t="s">
        <v>264</v>
      </c>
      <c r="E977" s="6">
        <f t="shared" si="72"/>
        <v>26997.3</v>
      </c>
      <c r="F977" s="6">
        <f t="shared" si="72"/>
        <v>26997.3</v>
      </c>
      <c r="G977" s="6">
        <f t="shared" si="73"/>
        <v>100</v>
      </c>
      <c r="H977" s="7"/>
      <c r="I977" s="7"/>
      <c r="J977" s="7"/>
      <c r="K977" s="7"/>
    </row>
    <row r="978" spans="1:11" s="8" customFormat="1" ht="24">
      <c r="A978" s="180" t="s">
        <v>448</v>
      </c>
      <c r="B978" s="181"/>
      <c r="C978" s="182"/>
      <c r="D978" s="10" t="s">
        <v>339</v>
      </c>
      <c r="E978" s="11">
        <f t="shared" si="72"/>
        <v>26997.3</v>
      </c>
      <c r="F978" s="11">
        <f t="shared" si="72"/>
        <v>26997.3</v>
      </c>
      <c r="G978" s="11">
        <f t="shared" si="73"/>
        <v>100</v>
      </c>
      <c r="H978" s="7"/>
      <c r="I978" s="7"/>
      <c r="J978" s="7"/>
      <c r="K978" s="7"/>
    </row>
    <row r="979" spans="1:11" s="8" customFormat="1" ht="36">
      <c r="A979" s="183"/>
      <c r="B979" s="184"/>
      <c r="C979" s="185"/>
      <c r="D979" s="10" t="s">
        <v>392</v>
      </c>
      <c r="E979" s="11">
        <f t="shared" si="72"/>
        <v>26997.3</v>
      </c>
      <c r="F979" s="11">
        <f t="shared" si="72"/>
        <v>26997.3</v>
      </c>
      <c r="G979" s="11">
        <f t="shared" si="73"/>
        <v>100</v>
      </c>
      <c r="H979" s="7"/>
      <c r="I979" s="7"/>
      <c r="J979" s="7"/>
      <c r="K979" s="7"/>
    </row>
    <row r="980" spans="1:11" s="15" customFormat="1" ht="22.5">
      <c r="A980" s="186"/>
      <c r="B980" s="187"/>
      <c r="C980" s="188"/>
      <c r="D980" s="26" t="s">
        <v>484</v>
      </c>
      <c r="E980" s="13">
        <v>26997.3</v>
      </c>
      <c r="F980" s="13">
        <v>26997.3</v>
      </c>
      <c r="G980" s="13">
        <f t="shared" si="73"/>
        <v>100</v>
      </c>
      <c r="H980" s="14"/>
      <c r="I980" s="14"/>
      <c r="J980" s="14"/>
      <c r="K980" s="14"/>
    </row>
    <row r="981" spans="1:11" s="8" customFormat="1" ht="12">
      <c r="A981" s="9"/>
      <c r="B981" s="9"/>
      <c r="C981" s="9"/>
      <c r="D981" s="10"/>
      <c r="E981" s="11"/>
      <c r="F981" s="11"/>
      <c r="G981" s="11"/>
      <c r="H981" s="7"/>
      <c r="I981" s="7"/>
      <c r="J981" s="7"/>
      <c r="K981" s="7"/>
    </row>
    <row r="982" spans="1:11" s="89" customFormat="1" ht="24">
      <c r="A982" s="143"/>
      <c r="B982" s="143"/>
      <c r="C982" s="143"/>
      <c r="D982" s="144" t="s">
        <v>411</v>
      </c>
      <c r="E982" s="145">
        <f>SUM(E983)</f>
        <v>9766.939999999999</v>
      </c>
      <c r="F982" s="145">
        <f>SUM(F983)</f>
        <v>9699.64</v>
      </c>
      <c r="G982" s="145">
        <f t="shared" si="73"/>
        <v>99.31094078595754</v>
      </c>
      <c r="H982" s="88"/>
      <c r="I982" s="88"/>
      <c r="J982" s="88"/>
      <c r="K982" s="88"/>
    </row>
    <row r="983" spans="1:11" s="8" customFormat="1" ht="12">
      <c r="A983" s="59"/>
      <c r="B983" s="59"/>
      <c r="C983" s="59"/>
      <c r="D983" s="5" t="s">
        <v>264</v>
      </c>
      <c r="E983" s="6">
        <f>SUM(E984,E986)</f>
        <v>9766.939999999999</v>
      </c>
      <c r="F983" s="6">
        <f>SUM(F984,F986)</f>
        <v>9699.64</v>
      </c>
      <c r="G983" s="6">
        <f t="shared" si="73"/>
        <v>99.31094078595754</v>
      </c>
      <c r="H983" s="7"/>
      <c r="I983" s="7"/>
      <c r="J983" s="7"/>
      <c r="K983" s="7"/>
    </row>
    <row r="984" spans="1:11" s="8" customFormat="1" ht="24">
      <c r="A984" s="180" t="s">
        <v>448</v>
      </c>
      <c r="B984" s="181"/>
      <c r="C984" s="182"/>
      <c r="D984" s="10" t="s">
        <v>364</v>
      </c>
      <c r="E984" s="11">
        <f>SUM(E985)</f>
        <v>9093.15</v>
      </c>
      <c r="F984" s="11">
        <f>SUM(F985)</f>
        <v>9025.85</v>
      </c>
      <c r="G984" s="11">
        <f t="shared" si="73"/>
        <v>99.25988243897879</v>
      </c>
      <c r="H984" s="7"/>
      <c r="I984" s="7"/>
      <c r="J984" s="7"/>
      <c r="K984" s="7"/>
    </row>
    <row r="985" spans="1:11" s="8" customFormat="1" ht="67.5">
      <c r="A985" s="183"/>
      <c r="B985" s="184"/>
      <c r="C985" s="185"/>
      <c r="D985" s="26" t="s">
        <v>194</v>
      </c>
      <c r="E985" s="11">
        <v>9093.15</v>
      </c>
      <c r="F985" s="11">
        <v>9025.85</v>
      </c>
      <c r="G985" s="11">
        <f t="shared" si="73"/>
        <v>99.25988243897879</v>
      </c>
      <c r="H985" s="7"/>
      <c r="I985" s="7"/>
      <c r="J985" s="7"/>
      <c r="K985" s="7"/>
    </row>
    <row r="986" spans="1:11" s="8" customFormat="1" ht="24">
      <c r="A986" s="183"/>
      <c r="B986" s="184"/>
      <c r="C986" s="185"/>
      <c r="D986" s="10" t="s">
        <v>340</v>
      </c>
      <c r="E986" s="11">
        <f>SUM(E987)</f>
        <v>673.79</v>
      </c>
      <c r="F986" s="11">
        <f>SUM(F987)</f>
        <v>673.79</v>
      </c>
      <c r="G986" s="11">
        <f t="shared" si="73"/>
        <v>100</v>
      </c>
      <c r="H986" s="7"/>
      <c r="I986" s="7"/>
      <c r="J986" s="7"/>
      <c r="K986" s="7"/>
    </row>
    <row r="987" spans="1:11" s="8" customFormat="1" ht="24">
      <c r="A987" s="183"/>
      <c r="B987" s="184"/>
      <c r="C987" s="185"/>
      <c r="D987" s="10" t="s">
        <v>547</v>
      </c>
      <c r="E987" s="11">
        <f>SUM(E988:E990)</f>
        <v>673.79</v>
      </c>
      <c r="F987" s="11">
        <f>SUM(F988:F990)</f>
        <v>673.79</v>
      </c>
      <c r="G987" s="11">
        <f t="shared" si="73"/>
        <v>100</v>
      </c>
      <c r="H987" s="7"/>
      <c r="I987" s="7"/>
      <c r="J987" s="7"/>
      <c r="K987" s="7"/>
    </row>
    <row r="988" spans="1:11" s="15" customFormat="1" ht="22.5">
      <c r="A988" s="183"/>
      <c r="B988" s="184"/>
      <c r="C988" s="185"/>
      <c r="D988" s="26" t="s">
        <v>461</v>
      </c>
      <c r="E988" s="13">
        <v>563.6</v>
      </c>
      <c r="F988" s="13">
        <v>563.6</v>
      </c>
      <c r="G988" s="13">
        <f t="shared" si="73"/>
        <v>100</v>
      </c>
      <c r="H988" s="14"/>
      <c r="I988" s="14"/>
      <c r="J988" s="14"/>
      <c r="K988" s="14"/>
    </row>
    <row r="989" spans="1:11" s="15" customFormat="1" ht="22.5">
      <c r="A989" s="183"/>
      <c r="B989" s="184"/>
      <c r="C989" s="185"/>
      <c r="D989" s="26" t="s">
        <v>477</v>
      </c>
      <c r="E989" s="13">
        <v>96.38</v>
      </c>
      <c r="F989" s="13">
        <v>96.38</v>
      </c>
      <c r="G989" s="13">
        <f t="shared" si="73"/>
        <v>100</v>
      </c>
      <c r="H989" s="14"/>
      <c r="I989" s="14"/>
      <c r="J989" s="14"/>
      <c r="K989" s="14"/>
    </row>
    <row r="990" spans="1:11" s="15" customFormat="1" ht="11.25">
      <c r="A990" s="183"/>
      <c r="B990" s="184"/>
      <c r="C990" s="185"/>
      <c r="D990" s="26" t="s">
        <v>478</v>
      </c>
      <c r="E990" s="13">
        <v>13.81</v>
      </c>
      <c r="F990" s="13">
        <v>13.81</v>
      </c>
      <c r="G990" s="13">
        <f t="shared" si="73"/>
        <v>100</v>
      </c>
      <c r="H990" s="14"/>
      <c r="I990" s="14"/>
      <c r="J990" s="14"/>
      <c r="K990" s="14"/>
    </row>
    <row r="991" spans="1:11" s="8" customFormat="1" ht="12">
      <c r="A991" s="9"/>
      <c r="B991" s="9"/>
      <c r="C991" s="9"/>
      <c r="D991" s="10"/>
      <c r="E991" s="11"/>
      <c r="F991" s="11"/>
      <c r="G991" s="11"/>
      <c r="H991" s="7"/>
      <c r="I991" s="7"/>
      <c r="J991" s="7"/>
      <c r="K991" s="7"/>
    </row>
    <row r="992" spans="1:11" s="57" customFormat="1" ht="12">
      <c r="A992" s="53"/>
      <c r="B992" s="53"/>
      <c r="C992" s="53">
        <v>80195</v>
      </c>
      <c r="D992" s="54" t="s">
        <v>263</v>
      </c>
      <c r="E992" s="55">
        <f>SUM(E993)</f>
        <v>169673.99000000002</v>
      </c>
      <c r="F992" s="55">
        <f>SUM(F993)</f>
        <v>163580.1</v>
      </c>
      <c r="G992" s="55">
        <f aca="true" t="shared" si="74" ref="G992:G1063">F992*100/E992</f>
        <v>96.40847132786821</v>
      </c>
      <c r="H992" s="56"/>
      <c r="I992" s="56"/>
      <c r="J992" s="56"/>
      <c r="K992" s="56"/>
    </row>
    <row r="993" spans="1:11" s="8" customFormat="1" ht="12">
      <c r="A993" s="58"/>
      <c r="B993" s="58"/>
      <c r="C993" s="58"/>
      <c r="D993" s="5" t="s">
        <v>264</v>
      </c>
      <c r="E993" s="6">
        <f>SUM(E994)</f>
        <v>169673.99000000002</v>
      </c>
      <c r="F993" s="6">
        <f>SUM(F994)</f>
        <v>163580.1</v>
      </c>
      <c r="G993" s="6">
        <f t="shared" si="74"/>
        <v>96.40847132786821</v>
      </c>
      <c r="H993" s="7"/>
      <c r="I993" s="7"/>
      <c r="J993" s="7"/>
      <c r="K993" s="7"/>
    </row>
    <row r="994" spans="1:11" s="8" customFormat="1" ht="24">
      <c r="A994" s="179" t="s">
        <v>448</v>
      </c>
      <c r="B994" s="179"/>
      <c r="C994" s="179"/>
      <c r="D994" s="10" t="s">
        <v>339</v>
      </c>
      <c r="E994" s="11">
        <f>SUM(E995,E999)</f>
        <v>169673.99000000002</v>
      </c>
      <c r="F994" s="11">
        <f>SUM(F995,F999)</f>
        <v>163580.1</v>
      </c>
      <c r="G994" s="11">
        <f t="shared" si="74"/>
        <v>96.40847132786821</v>
      </c>
      <c r="H994" s="7"/>
      <c r="I994" s="7"/>
      <c r="J994" s="7"/>
      <c r="K994" s="7"/>
    </row>
    <row r="995" spans="1:11" s="8" customFormat="1" ht="24">
      <c r="A995" s="179"/>
      <c r="B995" s="179"/>
      <c r="C995" s="179"/>
      <c r="D995" s="10" t="s">
        <v>543</v>
      </c>
      <c r="E995" s="11">
        <f>SUM(E996:E998)</f>
        <v>35731.85</v>
      </c>
      <c r="F995" s="11">
        <f>SUM(F996:F998)</f>
        <v>29637.96</v>
      </c>
      <c r="G995" s="11">
        <f t="shared" si="74"/>
        <v>82.94549540535965</v>
      </c>
      <c r="H995" s="7"/>
      <c r="I995" s="7"/>
      <c r="J995" s="7"/>
      <c r="K995" s="7"/>
    </row>
    <row r="996" spans="1:11" s="15" customFormat="1" ht="33.75">
      <c r="A996" s="179"/>
      <c r="B996" s="179"/>
      <c r="C996" s="179"/>
      <c r="D996" s="26" t="s">
        <v>180</v>
      </c>
      <c r="E996" s="13">
        <f>SUM(E1028,E1039,)</f>
        <v>24000</v>
      </c>
      <c r="F996" s="13">
        <f>SUM(F1028,F1039,)</f>
        <v>17910.1</v>
      </c>
      <c r="G996" s="13">
        <f t="shared" si="74"/>
        <v>74.62541666666665</v>
      </c>
      <c r="H996" s="14"/>
      <c r="I996" s="14"/>
      <c r="J996" s="14"/>
      <c r="K996" s="14"/>
    </row>
    <row r="997" spans="1:11" s="15" customFormat="1" ht="22.5">
      <c r="A997" s="179"/>
      <c r="B997" s="179"/>
      <c r="C997" s="179"/>
      <c r="D997" s="26" t="s">
        <v>181</v>
      </c>
      <c r="E997" s="13">
        <f>SUM(E1029,E1040,)</f>
        <v>11127.86</v>
      </c>
      <c r="F997" s="13">
        <f>SUM(F1029,F1040,)</f>
        <v>11127.86</v>
      </c>
      <c r="G997" s="13">
        <f t="shared" si="74"/>
        <v>100</v>
      </c>
      <c r="H997" s="14"/>
      <c r="I997" s="14"/>
      <c r="J997" s="14"/>
      <c r="K997" s="14"/>
    </row>
    <row r="998" spans="1:11" s="15" customFormat="1" ht="11.25">
      <c r="A998" s="179"/>
      <c r="B998" s="179"/>
      <c r="C998" s="179"/>
      <c r="D998" s="26" t="s">
        <v>179</v>
      </c>
      <c r="E998" s="13">
        <f>SUM(E1050)</f>
        <v>603.99</v>
      </c>
      <c r="F998" s="13">
        <f>SUM(F1050)</f>
        <v>600</v>
      </c>
      <c r="G998" s="13">
        <f t="shared" si="74"/>
        <v>99.33939303630855</v>
      </c>
      <c r="H998" s="14"/>
      <c r="I998" s="14"/>
      <c r="J998" s="14"/>
      <c r="K998" s="14"/>
    </row>
    <row r="999" spans="1:11" s="8" customFormat="1" ht="36">
      <c r="A999" s="179"/>
      <c r="B999" s="179"/>
      <c r="C999" s="179"/>
      <c r="D999" s="10" t="s">
        <v>367</v>
      </c>
      <c r="E999" s="11">
        <f>SUM(E1000,E1002)</f>
        <v>133942.14</v>
      </c>
      <c r="F999" s="11">
        <f>SUM(F1000,F1002)</f>
        <v>133942.14</v>
      </c>
      <c r="G999" s="11">
        <f t="shared" si="74"/>
        <v>100</v>
      </c>
      <c r="H999" s="7"/>
      <c r="I999" s="7"/>
      <c r="J999" s="7"/>
      <c r="K999" s="7"/>
    </row>
    <row r="1000" spans="1:11" s="15" customFormat="1" ht="11.25">
      <c r="A1000" s="179"/>
      <c r="B1000" s="179"/>
      <c r="C1000" s="179"/>
      <c r="D1000" s="12" t="s">
        <v>147</v>
      </c>
      <c r="E1000" s="13">
        <f>SUM(E1031,E1042,)</f>
        <v>30320.14</v>
      </c>
      <c r="F1000" s="13">
        <f>SUM(F1031,F1042,)</f>
        <v>30320.14</v>
      </c>
      <c r="G1000" s="13">
        <f t="shared" si="74"/>
        <v>100</v>
      </c>
      <c r="H1000" s="14"/>
      <c r="I1000" s="14"/>
      <c r="J1000" s="14"/>
      <c r="K1000" s="14"/>
    </row>
    <row r="1001" spans="1:11" s="15" customFormat="1" ht="11.25">
      <c r="A1001" s="179"/>
      <c r="B1001" s="179"/>
      <c r="C1001" s="179"/>
      <c r="D1001" s="26" t="s">
        <v>178</v>
      </c>
      <c r="E1001" s="13">
        <f>SUM(E1032,E1043)</f>
        <v>30320.14</v>
      </c>
      <c r="F1001" s="13">
        <f>SUM(F1032,F1043)</f>
        <v>30320.14</v>
      </c>
      <c r="G1001" s="13">
        <f t="shared" si="74"/>
        <v>100</v>
      </c>
      <c r="H1001" s="14"/>
      <c r="I1001" s="14"/>
      <c r="J1001" s="14"/>
      <c r="K1001" s="14"/>
    </row>
    <row r="1002" spans="1:11" s="15" customFormat="1" ht="22.5">
      <c r="A1002" s="179"/>
      <c r="B1002" s="179"/>
      <c r="C1002" s="179"/>
      <c r="D1002" s="26" t="s">
        <v>486</v>
      </c>
      <c r="E1002" s="19">
        <f>SUM(E1010,E1016,E1022,E1033,E1044)</f>
        <v>103622</v>
      </c>
      <c r="F1002" s="19">
        <f>SUM(F1010,F1016,F1022,F1033,F1044)</f>
        <v>103622</v>
      </c>
      <c r="G1002" s="19">
        <f t="shared" si="74"/>
        <v>100</v>
      </c>
      <c r="H1002" s="14"/>
      <c r="I1002" s="14"/>
      <c r="J1002" s="14"/>
      <c r="K1002" s="14"/>
    </row>
    <row r="1003" spans="1:11" s="8" customFormat="1" ht="12">
      <c r="A1003" s="113"/>
      <c r="B1003" s="113"/>
      <c r="C1003" s="113"/>
      <c r="D1003" s="17"/>
      <c r="E1003" s="18"/>
      <c r="F1003" s="18"/>
      <c r="G1003" s="18"/>
      <c r="H1003" s="7"/>
      <c r="I1003" s="7"/>
      <c r="J1003" s="7"/>
      <c r="K1003" s="7"/>
    </row>
    <row r="1004" spans="1:11" s="8" customFormat="1" ht="24">
      <c r="A1004" s="113"/>
      <c r="B1004" s="113"/>
      <c r="C1004" s="113"/>
      <c r="D1004" s="139" t="s">
        <v>385</v>
      </c>
      <c r="E1004" s="18"/>
      <c r="F1004" s="18"/>
      <c r="G1004" s="18"/>
      <c r="H1004" s="7"/>
      <c r="I1004" s="7"/>
      <c r="J1004" s="7"/>
      <c r="K1004" s="7"/>
    </row>
    <row r="1005" spans="1:11" s="8" customFormat="1" ht="12">
      <c r="A1005" s="16"/>
      <c r="B1005" s="16"/>
      <c r="C1005" s="16"/>
      <c r="D1005" s="17"/>
      <c r="E1005" s="18"/>
      <c r="F1005" s="18"/>
      <c r="G1005" s="18"/>
      <c r="H1005" s="7"/>
      <c r="I1005" s="7"/>
      <c r="J1005" s="7"/>
      <c r="K1005" s="7"/>
    </row>
    <row r="1006" spans="1:11" s="8" customFormat="1" ht="36">
      <c r="A1006" s="119"/>
      <c r="B1006" s="119"/>
      <c r="C1006" s="119"/>
      <c r="D1006" s="120" t="s">
        <v>384</v>
      </c>
      <c r="E1006" s="121">
        <f>SUM(E1007)</f>
        <v>10800</v>
      </c>
      <c r="F1006" s="121">
        <f>SUM(F1007)</f>
        <v>10800</v>
      </c>
      <c r="G1006" s="121">
        <f t="shared" si="74"/>
        <v>100</v>
      </c>
      <c r="H1006" s="7"/>
      <c r="I1006" s="7"/>
      <c r="J1006" s="7"/>
      <c r="K1006" s="7"/>
    </row>
    <row r="1007" spans="1:11" s="8" customFormat="1" ht="12">
      <c r="A1007" s="58"/>
      <c r="B1007" s="58"/>
      <c r="C1007" s="58"/>
      <c r="D1007" s="5" t="s">
        <v>264</v>
      </c>
      <c r="E1007" s="6">
        <f>SUM(E1008)</f>
        <v>10800</v>
      </c>
      <c r="F1007" s="6">
        <f>SUM(F1008)</f>
        <v>10800</v>
      </c>
      <c r="G1007" s="6">
        <f t="shared" si="74"/>
        <v>100</v>
      </c>
      <c r="H1007" s="7"/>
      <c r="I1007" s="7"/>
      <c r="J1007" s="7"/>
      <c r="K1007" s="7"/>
    </row>
    <row r="1008" spans="1:11" s="8" customFormat="1" ht="24">
      <c r="A1008" s="179" t="s">
        <v>448</v>
      </c>
      <c r="B1008" s="179"/>
      <c r="C1008" s="179"/>
      <c r="D1008" s="10" t="s">
        <v>339</v>
      </c>
      <c r="E1008" s="11">
        <f>SUM(E1009:E1009)</f>
        <v>10800</v>
      </c>
      <c r="F1008" s="11">
        <f>SUM(F1009:F1009)</f>
        <v>10800</v>
      </c>
      <c r="G1008" s="11">
        <f t="shared" si="74"/>
        <v>100</v>
      </c>
      <c r="H1008" s="7"/>
      <c r="I1008" s="7"/>
      <c r="J1008" s="7"/>
      <c r="K1008" s="7"/>
    </row>
    <row r="1009" spans="1:11" s="8" customFormat="1" ht="36">
      <c r="A1009" s="179"/>
      <c r="B1009" s="179"/>
      <c r="C1009" s="179"/>
      <c r="D1009" s="10" t="s">
        <v>365</v>
      </c>
      <c r="E1009" s="11">
        <f>SUM(E1010:E1010)</f>
        <v>10800</v>
      </c>
      <c r="F1009" s="11">
        <f>SUM(F1010:F1010)</f>
        <v>10800</v>
      </c>
      <c r="G1009" s="11">
        <f t="shared" si="74"/>
        <v>100</v>
      </c>
      <c r="H1009" s="7"/>
      <c r="I1009" s="7"/>
      <c r="J1009" s="7"/>
      <c r="K1009" s="7"/>
    </row>
    <row r="1010" spans="1:11" s="15" customFormat="1" ht="22.5">
      <c r="A1010" s="179"/>
      <c r="B1010" s="179"/>
      <c r="C1010" s="179"/>
      <c r="D1010" s="26" t="s">
        <v>486</v>
      </c>
      <c r="E1010" s="19">
        <v>10800</v>
      </c>
      <c r="F1010" s="19">
        <v>10800</v>
      </c>
      <c r="G1010" s="19">
        <f t="shared" si="74"/>
        <v>100</v>
      </c>
      <c r="H1010" s="14"/>
      <c r="I1010" s="14"/>
      <c r="J1010" s="14"/>
      <c r="K1010" s="14"/>
    </row>
    <row r="1011" spans="1:11" s="8" customFormat="1" ht="12">
      <c r="A1011" s="16"/>
      <c r="B1011" s="16"/>
      <c r="C1011" s="16"/>
      <c r="D1011" s="17"/>
      <c r="E1011" s="18"/>
      <c r="F1011" s="18"/>
      <c r="G1011" s="18"/>
      <c r="H1011" s="7"/>
      <c r="I1011" s="7"/>
      <c r="J1011" s="7"/>
      <c r="K1011" s="7"/>
    </row>
    <row r="1012" spans="1:11" s="8" customFormat="1" ht="24">
      <c r="A1012" s="119"/>
      <c r="B1012" s="119"/>
      <c r="C1012" s="119"/>
      <c r="D1012" s="120" t="s">
        <v>381</v>
      </c>
      <c r="E1012" s="121">
        <f>SUM(E1013)</f>
        <v>6950</v>
      </c>
      <c r="F1012" s="121">
        <f>SUM(F1013)</f>
        <v>6950</v>
      </c>
      <c r="G1012" s="121">
        <f t="shared" si="74"/>
        <v>100</v>
      </c>
      <c r="H1012" s="7"/>
      <c r="I1012" s="7"/>
      <c r="J1012" s="7"/>
      <c r="K1012" s="7"/>
    </row>
    <row r="1013" spans="1:11" s="8" customFormat="1" ht="12">
      <c r="A1013" s="58"/>
      <c r="B1013" s="58"/>
      <c r="C1013" s="58"/>
      <c r="D1013" s="5" t="s">
        <v>264</v>
      </c>
      <c r="E1013" s="6">
        <f>SUM(E1014)</f>
        <v>6950</v>
      </c>
      <c r="F1013" s="6">
        <f>SUM(F1014)</f>
        <v>6950</v>
      </c>
      <c r="G1013" s="6">
        <f t="shared" si="74"/>
        <v>100</v>
      </c>
      <c r="H1013" s="7"/>
      <c r="I1013" s="7"/>
      <c r="J1013" s="7"/>
      <c r="K1013" s="7"/>
    </row>
    <row r="1014" spans="1:11" s="8" customFormat="1" ht="24">
      <c r="A1014" s="179" t="s">
        <v>448</v>
      </c>
      <c r="B1014" s="179"/>
      <c r="C1014" s="179"/>
      <c r="D1014" s="10" t="s">
        <v>339</v>
      </c>
      <c r="E1014" s="11">
        <f>SUM(E1015:E1015)</f>
        <v>6950</v>
      </c>
      <c r="F1014" s="11">
        <f>SUM(F1015:F1015)</f>
        <v>6950</v>
      </c>
      <c r="G1014" s="11">
        <f t="shared" si="74"/>
        <v>100</v>
      </c>
      <c r="H1014" s="7"/>
      <c r="I1014" s="7"/>
      <c r="J1014" s="7"/>
      <c r="K1014" s="7"/>
    </row>
    <row r="1015" spans="1:11" s="8" customFormat="1" ht="36">
      <c r="A1015" s="179"/>
      <c r="B1015" s="179"/>
      <c r="C1015" s="179"/>
      <c r="D1015" s="10" t="s">
        <v>365</v>
      </c>
      <c r="E1015" s="11">
        <f>SUM(E1016:E1016)</f>
        <v>6950</v>
      </c>
      <c r="F1015" s="11">
        <f>SUM(F1016:F1016)</f>
        <v>6950</v>
      </c>
      <c r="G1015" s="11">
        <f t="shared" si="74"/>
        <v>100</v>
      </c>
      <c r="H1015" s="7"/>
      <c r="I1015" s="7"/>
      <c r="J1015" s="7"/>
      <c r="K1015" s="7"/>
    </row>
    <row r="1016" spans="1:11" s="15" customFormat="1" ht="22.5">
      <c r="A1016" s="179"/>
      <c r="B1016" s="179"/>
      <c r="C1016" s="179"/>
      <c r="D1016" s="26" t="s">
        <v>486</v>
      </c>
      <c r="E1016" s="19">
        <v>6950</v>
      </c>
      <c r="F1016" s="19">
        <v>6950</v>
      </c>
      <c r="G1016" s="19">
        <f t="shared" si="74"/>
        <v>100</v>
      </c>
      <c r="H1016" s="14"/>
      <c r="I1016" s="14"/>
      <c r="J1016" s="14"/>
      <c r="K1016" s="14"/>
    </row>
    <row r="1017" spans="1:11" s="8" customFormat="1" ht="12">
      <c r="A1017" s="16"/>
      <c r="B1017" s="16"/>
      <c r="C1017" s="16"/>
      <c r="D1017" s="17"/>
      <c r="E1017" s="18"/>
      <c r="F1017" s="18"/>
      <c r="G1017" s="18"/>
      <c r="H1017" s="7"/>
      <c r="I1017" s="7"/>
      <c r="J1017" s="7"/>
      <c r="K1017" s="7"/>
    </row>
    <row r="1018" spans="1:11" s="8" customFormat="1" ht="12">
      <c r="A1018" s="119"/>
      <c r="B1018" s="119"/>
      <c r="C1018" s="119"/>
      <c r="D1018" s="120" t="s">
        <v>382</v>
      </c>
      <c r="E1018" s="121">
        <f>SUM(E1019)</f>
        <v>1872</v>
      </c>
      <c r="F1018" s="121">
        <f>SUM(F1019)</f>
        <v>1872</v>
      </c>
      <c r="G1018" s="121">
        <f t="shared" si="74"/>
        <v>100</v>
      </c>
      <c r="H1018" s="7"/>
      <c r="I1018" s="7"/>
      <c r="J1018" s="7"/>
      <c r="K1018" s="7"/>
    </row>
    <row r="1019" spans="1:11" s="8" customFormat="1" ht="12">
      <c r="A1019" s="58"/>
      <c r="B1019" s="58"/>
      <c r="C1019" s="58"/>
      <c r="D1019" s="5" t="s">
        <v>264</v>
      </c>
      <c r="E1019" s="6">
        <f>SUM(E1020)</f>
        <v>1872</v>
      </c>
      <c r="F1019" s="6">
        <f>SUM(F1020)</f>
        <v>1872</v>
      </c>
      <c r="G1019" s="6">
        <f t="shared" si="74"/>
        <v>100</v>
      </c>
      <c r="H1019" s="7"/>
      <c r="I1019" s="7"/>
      <c r="J1019" s="7"/>
      <c r="K1019" s="7"/>
    </row>
    <row r="1020" spans="1:11" s="8" customFormat="1" ht="24">
      <c r="A1020" s="179" t="s">
        <v>448</v>
      </c>
      <c r="B1020" s="179"/>
      <c r="C1020" s="179"/>
      <c r="D1020" s="10" t="s">
        <v>339</v>
      </c>
      <c r="E1020" s="11">
        <f>SUM(E1021:E1021)</f>
        <v>1872</v>
      </c>
      <c r="F1020" s="11">
        <f>SUM(F1021:F1021)</f>
        <v>1872</v>
      </c>
      <c r="G1020" s="11">
        <f t="shared" si="74"/>
        <v>100</v>
      </c>
      <c r="H1020" s="7"/>
      <c r="I1020" s="7"/>
      <c r="J1020" s="7"/>
      <c r="K1020" s="7"/>
    </row>
    <row r="1021" spans="1:11" s="8" customFormat="1" ht="36">
      <c r="A1021" s="179"/>
      <c r="B1021" s="179"/>
      <c r="C1021" s="179"/>
      <c r="D1021" s="10" t="s">
        <v>365</v>
      </c>
      <c r="E1021" s="11">
        <f>SUM(E1022:E1022)</f>
        <v>1872</v>
      </c>
      <c r="F1021" s="11">
        <f>SUM(F1022:F1022)</f>
        <v>1872</v>
      </c>
      <c r="G1021" s="11">
        <f t="shared" si="74"/>
        <v>100</v>
      </c>
      <c r="H1021" s="7"/>
      <c r="I1021" s="7"/>
      <c r="J1021" s="7"/>
      <c r="K1021" s="7"/>
    </row>
    <row r="1022" spans="1:11" s="15" customFormat="1" ht="22.5">
      <c r="A1022" s="179"/>
      <c r="B1022" s="179"/>
      <c r="C1022" s="179"/>
      <c r="D1022" s="26" t="s">
        <v>486</v>
      </c>
      <c r="E1022" s="19">
        <v>1872</v>
      </c>
      <c r="F1022" s="19">
        <v>1872</v>
      </c>
      <c r="G1022" s="19">
        <f t="shared" si="74"/>
        <v>100</v>
      </c>
      <c r="H1022" s="14"/>
      <c r="I1022" s="14"/>
      <c r="J1022" s="14"/>
      <c r="K1022" s="14"/>
    </row>
    <row r="1023" spans="1:11" s="8" customFormat="1" ht="12">
      <c r="A1023" s="16"/>
      <c r="B1023" s="16"/>
      <c r="C1023" s="16"/>
      <c r="D1023" s="17"/>
      <c r="E1023" s="18"/>
      <c r="F1023" s="18"/>
      <c r="G1023" s="18"/>
      <c r="H1023" s="7"/>
      <c r="I1023" s="7"/>
      <c r="J1023" s="7"/>
      <c r="K1023" s="7"/>
    </row>
    <row r="1024" spans="1:11" s="8" customFormat="1" ht="12">
      <c r="A1024" s="119"/>
      <c r="B1024" s="119"/>
      <c r="C1024" s="119"/>
      <c r="D1024" s="120" t="s">
        <v>545</v>
      </c>
      <c r="E1024" s="121">
        <f>SUM(E1025)</f>
        <v>85175.04000000001</v>
      </c>
      <c r="F1024" s="121">
        <f>SUM(F1025)</f>
        <v>83845.98</v>
      </c>
      <c r="G1024" s="121">
        <f t="shared" si="74"/>
        <v>98.43961329516252</v>
      </c>
      <c r="H1024" s="7"/>
      <c r="I1024" s="7"/>
      <c r="J1024" s="7"/>
      <c r="K1024" s="7"/>
    </row>
    <row r="1025" spans="1:11" s="8" customFormat="1" ht="12">
      <c r="A1025" s="58"/>
      <c r="B1025" s="58"/>
      <c r="C1025" s="58"/>
      <c r="D1025" s="5" t="s">
        <v>264</v>
      </c>
      <c r="E1025" s="6">
        <f>SUM(E1026)</f>
        <v>85175.04000000001</v>
      </c>
      <c r="F1025" s="6">
        <f>SUM(F1026)</f>
        <v>83845.98</v>
      </c>
      <c r="G1025" s="6">
        <f t="shared" si="74"/>
        <v>98.43961329516252</v>
      </c>
      <c r="H1025" s="7"/>
      <c r="I1025" s="7"/>
      <c r="J1025" s="7"/>
      <c r="K1025" s="7"/>
    </row>
    <row r="1026" spans="1:11" s="8" customFormat="1" ht="24">
      <c r="A1026" s="179" t="s">
        <v>448</v>
      </c>
      <c r="B1026" s="179"/>
      <c r="C1026" s="179"/>
      <c r="D1026" s="10" t="s">
        <v>339</v>
      </c>
      <c r="E1026" s="11">
        <f>SUM(E1027,E1030)</f>
        <v>85175.04000000001</v>
      </c>
      <c r="F1026" s="11">
        <f>SUM(F1027,F1030)</f>
        <v>83845.98</v>
      </c>
      <c r="G1026" s="11">
        <f t="shared" si="74"/>
        <v>98.43961329516252</v>
      </c>
      <c r="H1026" s="7"/>
      <c r="I1026" s="7"/>
      <c r="J1026" s="7"/>
      <c r="K1026" s="7"/>
    </row>
    <row r="1027" spans="1:11" s="8" customFormat="1" ht="24">
      <c r="A1027" s="179"/>
      <c r="B1027" s="179"/>
      <c r="C1027" s="179"/>
      <c r="D1027" s="10" t="s">
        <v>137</v>
      </c>
      <c r="E1027" s="11">
        <f>SUM(E1028:E1029)</f>
        <v>14034.820000000002</v>
      </c>
      <c r="F1027" s="11">
        <f>SUM(F1028:F1029)</f>
        <v>12705.76</v>
      </c>
      <c r="G1027" s="11">
        <f t="shared" si="74"/>
        <v>90.53026686484044</v>
      </c>
      <c r="H1027" s="7"/>
      <c r="I1027" s="7"/>
      <c r="J1027" s="7"/>
      <c r="K1027" s="7"/>
    </row>
    <row r="1028" spans="1:11" s="15" customFormat="1" ht="22.5">
      <c r="A1028" s="179"/>
      <c r="B1028" s="179"/>
      <c r="C1028" s="179"/>
      <c r="D1028" s="26" t="s">
        <v>176</v>
      </c>
      <c r="E1028" s="13">
        <v>11307.04</v>
      </c>
      <c r="F1028" s="13">
        <v>9977.98</v>
      </c>
      <c r="G1028" s="13">
        <f t="shared" si="74"/>
        <v>88.24573009381766</v>
      </c>
      <c r="H1028" s="14"/>
      <c r="I1028" s="14"/>
      <c r="J1028" s="14"/>
      <c r="K1028" s="14"/>
    </row>
    <row r="1029" spans="1:11" s="15" customFormat="1" ht="11.25">
      <c r="A1029" s="179"/>
      <c r="B1029" s="179"/>
      <c r="C1029" s="179"/>
      <c r="D1029" s="26" t="s">
        <v>177</v>
      </c>
      <c r="E1029" s="13">
        <v>2727.78</v>
      </c>
      <c r="F1029" s="13">
        <v>2727.78</v>
      </c>
      <c r="G1029" s="13">
        <f t="shared" si="74"/>
        <v>99.99999999999999</v>
      </c>
      <c r="H1029" s="14"/>
      <c r="I1029" s="14"/>
      <c r="J1029" s="14"/>
      <c r="K1029" s="14"/>
    </row>
    <row r="1030" spans="1:11" s="8" customFormat="1" ht="36">
      <c r="A1030" s="179"/>
      <c r="B1030" s="179"/>
      <c r="C1030" s="179"/>
      <c r="D1030" s="10" t="s">
        <v>367</v>
      </c>
      <c r="E1030" s="11">
        <f>SUM(E1031,E1033)</f>
        <v>71140.22</v>
      </c>
      <c r="F1030" s="11">
        <f>SUM(F1031,F1033)</f>
        <v>71140.22</v>
      </c>
      <c r="G1030" s="11">
        <f t="shared" si="74"/>
        <v>100</v>
      </c>
      <c r="H1030" s="7"/>
      <c r="I1030" s="7"/>
      <c r="J1030" s="7"/>
      <c r="K1030" s="7"/>
    </row>
    <row r="1031" spans="1:11" s="15" customFormat="1" ht="11.25">
      <c r="A1031" s="179"/>
      <c r="B1031" s="179"/>
      <c r="C1031" s="179"/>
      <c r="D1031" s="26" t="s">
        <v>126</v>
      </c>
      <c r="E1031" s="13">
        <f>SUM(E1032)</f>
        <v>10640.22</v>
      </c>
      <c r="F1031" s="13">
        <f>SUM(F1032)</f>
        <v>10640.22</v>
      </c>
      <c r="G1031" s="13">
        <f t="shared" si="74"/>
        <v>100</v>
      </c>
      <c r="H1031" s="14"/>
      <c r="I1031" s="14"/>
      <c r="J1031" s="14"/>
      <c r="K1031" s="14"/>
    </row>
    <row r="1032" spans="1:11" s="15" customFormat="1" ht="12">
      <c r="A1032" s="179"/>
      <c r="B1032" s="179"/>
      <c r="C1032" s="179"/>
      <c r="D1032" s="26" t="s">
        <v>178</v>
      </c>
      <c r="E1032" s="13">
        <v>10640.22</v>
      </c>
      <c r="F1032" s="13">
        <v>10640.22</v>
      </c>
      <c r="G1032" s="11">
        <f t="shared" si="74"/>
        <v>100</v>
      </c>
      <c r="H1032" s="14"/>
      <c r="I1032" s="14"/>
      <c r="J1032" s="14"/>
      <c r="K1032" s="14"/>
    </row>
    <row r="1033" spans="1:11" s="15" customFormat="1" ht="22.5">
      <c r="A1033" s="179"/>
      <c r="B1033" s="179"/>
      <c r="C1033" s="179"/>
      <c r="D1033" s="26" t="s">
        <v>486</v>
      </c>
      <c r="E1033" s="19">
        <v>60500</v>
      </c>
      <c r="F1033" s="19">
        <v>60500</v>
      </c>
      <c r="G1033" s="19">
        <f t="shared" si="74"/>
        <v>100</v>
      </c>
      <c r="H1033" s="14"/>
      <c r="I1033" s="14"/>
      <c r="J1033" s="14"/>
      <c r="K1033" s="14"/>
    </row>
    <row r="1034" spans="1:11" s="8" customFormat="1" ht="12">
      <c r="A1034" s="16"/>
      <c r="B1034" s="16"/>
      <c r="C1034" s="16"/>
      <c r="D1034" s="17"/>
      <c r="E1034" s="18"/>
      <c r="F1034" s="18"/>
      <c r="G1034" s="18"/>
      <c r="H1034" s="7"/>
      <c r="I1034" s="7"/>
      <c r="J1034" s="7"/>
      <c r="K1034" s="7"/>
    </row>
    <row r="1035" spans="1:11" s="8" customFormat="1" ht="12">
      <c r="A1035" s="119"/>
      <c r="B1035" s="119"/>
      <c r="C1035" s="119"/>
      <c r="D1035" s="120" t="s">
        <v>546</v>
      </c>
      <c r="E1035" s="121">
        <f>SUM(E1036)</f>
        <v>64272.96</v>
      </c>
      <c r="F1035" s="121">
        <f>SUM(F1036)</f>
        <v>59512.119999999995</v>
      </c>
      <c r="G1035" s="121">
        <f t="shared" si="74"/>
        <v>92.59277929630127</v>
      </c>
      <c r="H1035" s="7"/>
      <c r="I1035" s="7"/>
      <c r="J1035" s="7"/>
      <c r="K1035" s="7"/>
    </row>
    <row r="1036" spans="1:11" s="8" customFormat="1" ht="12">
      <c r="A1036" s="58"/>
      <c r="B1036" s="58"/>
      <c r="C1036" s="58"/>
      <c r="D1036" s="5" t="s">
        <v>264</v>
      </c>
      <c r="E1036" s="6">
        <f>SUM(E1037)</f>
        <v>64272.96</v>
      </c>
      <c r="F1036" s="6">
        <f>SUM(F1037)</f>
        <v>59512.119999999995</v>
      </c>
      <c r="G1036" s="6">
        <f t="shared" si="74"/>
        <v>92.59277929630127</v>
      </c>
      <c r="H1036" s="7"/>
      <c r="I1036" s="7"/>
      <c r="J1036" s="7"/>
      <c r="K1036" s="7"/>
    </row>
    <row r="1037" spans="1:11" s="8" customFormat="1" ht="24">
      <c r="A1037" s="179" t="s">
        <v>448</v>
      </c>
      <c r="B1037" s="179"/>
      <c r="C1037" s="179"/>
      <c r="D1037" s="10" t="s">
        <v>339</v>
      </c>
      <c r="E1037" s="11">
        <f>SUM(E1038,E1041,)</f>
        <v>64272.96</v>
      </c>
      <c r="F1037" s="11">
        <f>SUM(F1038,F1041,)</f>
        <v>59512.119999999995</v>
      </c>
      <c r="G1037" s="11">
        <f t="shared" si="74"/>
        <v>92.59277929630127</v>
      </c>
      <c r="H1037" s="7"/>
      <c r="I1037" s="7"/>
      <c r="J1037" s="7"/>
      <c r="K1037" s="7"/>
    </row>
    <row r="1038" spans="1:11" s="8" customFormat="1" ht="24">
      <c r="A1038" s="179"/>
      <c r="B1038" s="179"/>
      <c r="C1038" s="179"/>
      <c r="D1038" s="10" t="s">
        <v>371</v>
      </c>
      <c r="E1038" s="11">
        <f>SUM(E1039:E1040)</f>
        <v>21093.04</v>
      </c>
      <c r="F1038" s="11">
        <f>SUM(F1039:F1040)</f>
        <v>16332.2</v>
      </c>
      <c r="G1038" s="11">
        <f t="shared" si="74"/>
        <v>77.42933213989069</v>
      </c>
      <c r="H1038" s="7"/>
      <c r="I1038" s="7"/>
      <c r="J1038" s="7"/>
      <c r="K1038" s="7"/>
    </row>
    <row r="1039" spans="1:11" s="15" customFormat="1" ht="22.5">
      <c r="A1039" s="179"/>
      <c r="B1039" s="179"/>
      <c r="C1039" s="179"/>
      <c r="D1039" s="26" t="s">
        <v>176</v>
      </c>
      <c r="E1039" s="13">
        <v>12692.96</v>
      </c>
      <c r="F1039" s="13">
        <v>7932.12</v>
      </c>
      <c r="G1039" s="13">
        <f t="shared" si="74"/>
        <v>62.492279184681905</v>
      </c>
      <c r="H1039" s="14"/>
      <c r="I1039" s="14"/>
      <c r="J1039" s="14"/>
      <c r="K1039" s="14"/>
    </row>
    <row r="1040" spans="1:11" s="15" customFormat="1" ht="11.25">
      <c r="A1040" s="179"/>
      <c r="B1040" s="179"/>
      <c r="C1040" s="179"/>
      <c r="D1040" s="26" t="s">
        <v>177</v>
      </c>
      <c r="E1040" s="13">
        <v>8400.08</v>
      </c>
      <c r="F1040" s="13">
        <v>8400.08</v>
      </c>
      <c r="G1040" s="13">
        <f t="shared" si="74"/>
        <v>100</v>
      </c>
      <c r="H1040" s="14"/>
      <c r="I1040" s="14"/>
      <c r="J1040" s="14"/>
      <c r="K1040" s="14"/>
    </row>
    <row r="1041" spans="1:11" s="8" customFormat="1" ht="36">
      <c r="A1041" s="179"/>
      <c r="B1041" s="179"/>
      <c r="C1041" s="179"/>
      <c r="D1041" s="10" t="s">
        <v>367</v>
      </c>
      <c r="E1041" s="11">
        <f>SUM(E1042,E1044)</f>
        <v>43179.92</v>
      </c>
      <c r="F1041" s="11">
        <f>SUM(F1042,F1044)</f>
        <v>43179.92</v>
      </c>
      <c r="G1041" s="11">
        <f t="shared" si="74"/>
        <v>100</v>
      </c>
      <c r="H1041" s="7"/>
      <c r="I1041" s="7"/>
      <c r="J1041" s="7"/>
      <c r="K1041" s="7"/>
    </row>
    <row r="1042" spans="1:11" s="15" customFormat="1" ht="11.25">
      <c r="A1042" s="179"/>
      <c r="B1042" s="179"/>
      <c r="C1042" s="179"/>
      <c r="D1042" s="26" t="s">
        <v>147</v>
      </c>
      <c r="E1042" s="13">
        <f>SUM(E1043)</f>
        <v>19679.92</v>
      </c>
      <c r="F1042" s="13">
        <f>SUM(F1043)</f>
        <v>19679.92</v>
      </c>
      <c r="G1042" s="13">
        <f t="shared" si="74"/>
        <v>100</v>
      </c>
      <c r="H1042" s="14"/>
      <c r="I1042" s="14"/>
      <c r="J1042" s="14"/>
      <c r="K1042" s="14"/>
    </row>
    <row r="1043" spans="1:11" s="15" customFormat="1" ht="11.25">
      <c r="A1043" s="179"/>
      <c r="B1043" s="179"/>
      <c r="C1043" s="179"/>
      <c r="D1043" s="26" t="s">
        <v>178</v>
      </c>
      <c r="E1043" s="13">
        <v>19679.92</v>
      </c>
      <c r="F1043" s="13">
        <v>19679.92</v>
      </c>
      <c r="G1043" s="13">
        <f t="shared" si="74"/>
        <v>100</v>
      </c>
      <c r="H1043" s="14"/>
      <c r="I1043" s="14"/>
      <c r="J1043" s="14"/>
      <c r="K1043" s="14"/>
    </row>
    <row r="1044" spans="1:11" s="15" customFormat="1" ht="22.5">
      <c r="A1044" s="179"/>
      <c r="B1044" s="179"/>
      <c r="C1044" s="179"/>
      <c r="D1044" s="26" t="s">
        <v>486</v>
      </c>
      <c r="E1044" s="19">
        <v>23500</v>
      </c>
      <c r="F1044" s="19">
        <v>23500</v>
      </c>
      <c r="G1044" s="19">
        <f t="shared" si="74"/>
        <v>100</v>
      </c>
      <c r="H1044" s="14"/>
      <c r="I1044" s="14"/>
      <c r="J1044" s="14"/>
      <c r="K1044" s="14"/>
    </row>
    <row r="1045" spans="1:11" s="8" customFormat="1" ht="12">
      <c r="A1045" s="16"/>
      <c r="B1045" s="16"/>
      <c r="C1045" s="16"/>
      <c r="D1045" s="17"/>
      <c r="E1045" s="18"/>
      <c r="F1045" s="18"/>
      <c r="G1045" s="18"/>
      <c r="H1045" s="7"/>
      <c r="I1045" s="7"/>
      <c r="J1045" s="7"/>
      <c r="K1045" s="7"/>
    </row>
    <row r="1046" spans="1:11" s="8" customFormat="1" ht="24">
      <c r="A1046" s="119"/>
      <c r="B1046" s="119"/>
      <c r="C1046" s="119"/>
      <c r="D1046" s="120" t="s">
        <v>411</v>
      </c>
      <c r="E1046" s="121">
        <f aca="true" t="shared" si="75" ref="E1046:F1048">SUM(E1047)</f>
        <v>603.99</v>
      </c>
      <c r="F1046" s="121">
        <f t="shared" si="75"/>
        <v>600</v>
      </c>
      <c r="G1046" s="121">
        <f t="shared" si="74"/>
        <v>99.33939303630855</v>
      </c>
      <c r="H1046" s="7"/>
      <c r="I1046" s="7"/>
      <c r="J1046" s="7"/>
      <c r="K1046" s="7"/>
    </row>
    <row r="1047" spans="1:11" s="8" customFormat="1" ht="12">
      <c r="A1047" s="58"/>
      <c r="B1047" s="58"/>
      <c r="C1047" s="58"/>
      <c r="D1047" s="5" t="s">
        <v>264</v>
      </c>
      <c r="E1047" s="6">
        <f t="shared" si="75"/>
        <v>603.99</v>
      </c>
      <c r="F1047" s="6">
        <f t="shared" si="75"/>
        <v>600</v>
      </c>
      <c r="G1047" s="6">
        <f t="shared" si="74"/>
        <v>99.33939303630855</v>
      </c>
      <c r="H1047" s="7"/>
      <c r="I1047" s="7"/>
      <c r="J1047" s="7"/>
      <c r="K1047" s="7"/>
    </row>
    <row r="1048" spans="1:11" s="8" customFormat="1" ht="24">
      <c r="A1048" s="179" t="s">
        <v>448</v>
      </c>
      <c r="B1048" s="179"/>
      <c r="C1048" s="179"/>
      <c r="D1048" s="10" t="s">
        <v>339</v>
      </c>
      <c r="E1048" s="11">
        <f t="shared" si="75"/>
        <v>603.99</v>
      </c>
      <c r="F1048" s="11">
        <f t="shared" si="75"/>
        <v>600</v>
      </c>
      <c r="G1048" s="11">
        <f t="shared" si="74"/>
        <v>99.33939303630855</v>
      </c>
      <c r="H1048" s="7"/>
      <c r="I1048" s="7"/>
      <c r="J1048" s="7"/>
      <c r="K1048" s="7"/>
    </row>
    <row r="1049" spans="1:11" s="8" customFormat="1" ht="24">
      <c r="A1049" s="179"/>
      <c r="B1049" s="179"/>
      <c r="C1049" s="179"/>
      <c r="D1049" s="10" t="s">
        <v>371</v>
      </c>
      <c r="E1049" s="11">
        <f>SUM(E1050)</f>
        <v>603.99</v>
      </c>
      <c r="F1049" s="11">
        <f>SUM(F1050)</f>
        <v>600</v>
      </c>
      <c r="G1049" s="11">
        <f t="shared" si="74"/>
        <v>99.33939303630855</v>
      </c>
      <c r="H1049" s="7"/>
      <c r="I1049" s="7"/>
      <c r="J1049" s="7"/>
      <c r="K1049" s="7"/>
    </row>
    <row r="1050" spans="1:11" s="15" customFormat="1" ht="12">
      <c r="A1050" s="179"/>
      <c r="B1050" s="179"/>
      <c r="C1050" s="179"/>
      <c r="D1050" s="26" t="s">
        <v>184</v>
      </c>
      <c r="E1050" s="13">
        <v>603.99</v>
      </c>
      <c r="F1050" s="13">
        <v>600</v>
      </c>
      <c r="G1050" s="11">
        <f t="shared" si="74"/>
        <v>99.33939303630855</v>
      </c>
      <c r="H1050" s="14"/>
      <c r="I1050" s="14"/>
      <c r="J1050" s="14"/>
      <c r="K1050" s="14"/>
    </row>
    <row r="1051" spans="1:11" s="8" customFormat="1" ht="12">
      <c r="A1051" s="16"/>
      <c r="B1051" s="16"/>
      <c r="C1051" s="16"/>
      <c r="D1051" s="17"/>
      <c r="E1051" s="18"/>
      <c r="F1051" s="18"/>
      <c r="G1051" s="18"/>
      <c r="H1051" s="7"/>
      <c r="I1051" s="7"/>
      <c r="J1051" s="7"/>
      <c r="K1051" s="7"/>
    </row>
    <row r="1052" spans="1:11" s="8" customFormat="1" ht="12">
      <c r="A1052" s="62" t="s">
        <v>326</v>
      </c>
      <c r="B1052" s="62">
        <v>851</v>
      </c>
      <c r="C1052" s="62"/>
      <c r="D1052" s="63" t="s">
        <v>254</v>
      </c>
      <c r="E1052" s="64">
        <f>SUM(E1054,E1060,E1073)</f>
        <v>272647</v>
      </c>
      <c r="F1052" s="64">
        <f>SUM(F1054,F1060,F1073)</f>
        <v>266800.57</v>
      </c>
      <c r="G1052" s="64">
        <f t="shared" si="74"/>
        <v>97.85567785451518</v>
      </c>
      <c r="H1052" s="7"/>
      <c r="I1052" s="7"/>
      <c r="J1052" s="7"/>
      <c r="K1052" s="7"/>
    </row>
    <row r="1053" spans="1:11" s="8" customFormat="1" ht="12">
      <c r="A1053" s="16"/>
      <c r="B1053" s="16"/>
      <c r="C1053" s="16"/>
      <c r="D1053" s="17"/>
      <c r="E1053" s="18"/>
      <c r="F1053" s="18"/>
      <c r="G1053" s="18"/>
      <c r="H1053" s="7"/>
      <c r="I1053" s="7"/>
      <c r="J1053" s="7"/>
      <c r="K1053" s="7"/>
    </row>
    <row r="1054" spans="1:11" s="89" customFormat="1" ht="12">
      <c r="A1054" s="84"/>
      <c r="B1054" s="84"/>
      <c r="C1054" s="84" t="s">
        <v>315</v>
      </c>
      <c r="D1054" s="86" t="s">
        <v>318</v>
      </c>
      <c r="E1054" s="87">
        <f aca="true" t="shared" si="76" ref="E1054:F1056">SUM(E1055)</f>
        <v>5000</v>
      </c>
      <c r="F1054" s="87">
        <f t="shared" si="76"/>
        <v>5000</v>
      </c>
      <c r="G1054" s="87">
        <f t="shared" si="74"/>
        <v>100</v>
      </c>
      <c r="H1054" s="88"/>
      <c r="I1054" s="88"/>
      <c r="J1054" s="88"/>
      <c r="K1054" s="88"/>
    </row>
    <row r="1055" spans="1:11" ht="12">
      <c r="A1055" s="91"/>
      <c r="B1055" s="91"/>
      <c r="C1055" s="91"/>
      <c r="D1055" s="93" t="s">
        <v>272</v>
      </c>
      <c r="E1055" s="94">
        <f t="shared" si="76"/>
        <v>5000</v>
      </c>
      <c r="F1055" s="94">
        <f t="shared" si="76"/>
        <v>5000</v>
      </c>
      <c r="G1055" s="94">
        <f t="shared" si="74"/>
        <v>100</v>
      </c>
      <c r="H1055" s="4"/>
      <c r="I1055" s="4"/>
      <c r="J1055" s="4"/>
      <c r="K1055" s="4"/>
    </row>
    <row r="1056" spans="1:11" ht="24">
      <c r="A1056" s="209" t="s">
        <v>448</v>
      </c>
      <c r="B1056" s="209"/>
      <c r="C1056" s="209"/>
      <c r="D1056" s="23" t="s">
        <v>339</v>
      </c>
      <c r="E1056" s="24">
        <f t="shared" si="76"/>
        <v>5000</v>
      </c>
      <c r="F1056" s="24">
        <f t="shared" si="76"/>
        <v>5000</v>
      </c>
      <c r="G1056" s="24">
        <f t="shared" si="74"/>
        <v>100</v>
      </c>
      <c r="H1056" s="4"/>
      <c r="I1056" s="4"/>
      <c r="J1056" s="4"/>
      <c r="K1056" s="4"/>
    </row>
    <row r="1057" spans="1:11" ht="36">
      <c r="A1057" s="209"/>
      <c r="B1057" s="209"/>
      <c r="C1057" s="209"/>
      <c r="D1057" s="23" t="s">
        <v>365</v>
      </c>
      <c r="E1057" s="24">
        <f>SUM(E1058:E1058)</f>
        <v>5000</v>
      </c>
      <c r="F1057" s="24">
        <f>SUM(F1058:F1058)</f>
        <v>5000</v>
      </c>
      <c r="G1057" s="24">
        <f t="shared" si="74"/>
        <v>100</v>
      </c>
      <c r="H1057" s="4"/>
      <c r="I1057" s="4"/>
      <c r="J1057" s="4"/>
      <c r="K1057" s="4"/>
    </row>
    <row r="1058" spans="1:12" s="39" customFormat="1" ht="22.5">
      <c r="A1058" s="209"/>
      <c r="B1058" s="209"/>
      <c r="C1058" s="209"/>
      <c r="D1058" s="31" t="s">
        <v>462</v>
      </c>
      <c r="E1058" s="32">
        <v>5000</v>
      </c>
      <c r="F1058" s="32">
        <v>5000</v>
      </c>
      <c r="G1058" s="32">
        <f t="shared" si="74"/>
        <v>100</v>
      </c>
      <c r="H1058" s="33"/>
      <c r="I1058" s="33"/>
      <c r="J1058" s="33"/>
      <c r="K1058" s="33"/>
      <c r="L1058" s="34"/>
    </row>
    <row r="1059" spans="1:11" ht="12">
      <c r="A1059" s="45"/>
      <c r="B1059" s="45"/>
      <c r="C1059" s="45"/>
      <c r="D1059" s="29"/>
      <c r="E1059" s="30"/>
      <c r="F1059" s="30"/>
      <c r="G1059" s="30"/>
      <c r="H1059" s="4"/>
      <c r="I1059" s="4"/>
      <c r="J1059" s="4"/>
      <c r="K1059" s="4"/>
    </row>
    <row r="1060" spans="1:11" s="82" customFormat="1" ht="24">
      <c r="A1060" s="84"/>
      <c r="B1060" s="84"/>
      <c r="C1060" s="84">
        <v>85154</v>
      </c>
      <c r="D1060" s="86" t="s">
        <v>271</v>
      </c>
      <c r="E1060" s="87">
        <f>SUM(E1061)</f>
        <v>183000</v>
      </c>
      <c r="F1060" s="87">
        <f>SUM(F1061)</f>
        <v>182348.57</v>
      </c>
      <c r="G1060" s="87">
        <f t="shared" si="74"/>
        <v>99.64402732240437</v>
      </c>
      <c r="H1060" s="81"/>
      <c r="I1060" s="81"/>
      <c r="J1060" s="81"/>
      <c r="K1060" s="81"/>
    </row>
    <row r="1061" spans="1:11" ht="12">
      <c r="A1061" s="91"/>
      <c r="B1061" s="91"/>
      <c r="C1061" s="91"/>
      <c r="D1061" s="93" t="s">
        <v>272</v>
      </c>
      <c r="E1061" s="94">
        <f>SUM(E1062,E1064)</f>
        <v>183000</v>
      </c>
      <c r="F1061" s="94">
        <f>SUM(F1062,F1064)</f>
        <v>182348.57</v>
      </c>
      <c r="G1061" s="94">
        <f t="shared" si="74"/>
        <v>99.64402732240437</v>
      </c>
      <c r="H1061" s="4"/>
      <c r="I1061" s="4"/>
      <c r="J1061" s="4"/>
      <c r="K1061" s="4"/>
    </row>
    <row r="1062" spans="1:11" ht="24">
      <c r="A1062" s="209" t="s">
        <v>448</v>
      </c>
      <c r="B1062" s="209"/>
      <c r="C1062" s="209"/>
      <c r="D1062" s="23" t="s">
        <v>364</v>
      </c>
      <c r="E1062" s="24">
        <f>SUM(E1063)</f>
        <v>112000</v>
      </c>
      <c r="F1062" s="24">
        <f>SUM(F1063)</f>
        <v>112000</v>
      </c>
      <c r="G1062" s="24">
        <f t="shared" si="74"/>
        <v>100</v>
      </c>
      <c r="H1062" s="4"/>
      <c r="I1062" s="4"/>
      <c r="J1062" s="4"/>
      <c r="K1062" s="4"/>
    </row>
    <row r="1063" spans="1:12" s="39" customFormat="1" ht="56.25">
      <c r="A1063" s="209"/>
      <c r="B1063" s="209"/>
      <c r="C1063" s="209"/>
      <c r="D1063" s="40" t="s">
        <v>530</v>
      </c>
      <c r="E1063" s="35">
        <v>112000</v>
      </c>
      <c r="F1063" s="35">
        <v>112000</v>
      </c>
      <c r="G1063" s="35">
        <f t="shared" si="74"/>
        <v>100</v>
      </c>
      <c r="H1063" s="33"/>
      <c r="I1063" s="33"/>
      <c r="J1063" s="33"/>
      <c r="K1063" s="33"/>
      <c r="L1063" s="34"/>
    </row>
    <row r="1064" spans="1:11" ht="24">
      <c r="A1064" s="209"/>
      <c r="B1064" s="209"/>
      <c r="C1064" s="209"/>
      <c r="D1064" s="23" t="s">
        <v>340</v>
      </c>
      <c r="E1064" s="24">
        <f>SUM(E1065,E1067)</f>
        <v>71000</v>
      </c>
      <c r="F1064" s="24">
        <f>SUM(F1065,F1067)</f>
        <v>70348.57</v>
      </c>
      <c r="G1064" s="24">
        <f aca="true" t="shared" si="77" ref="G1064:G1181">F1064*100/E1064</f>
        <v>99.0824929577465</v>
      </c>
      <c r="H1064" s="4"/>
      <c r="I1064" s="4"/>
      <c r="J1064" s="4"/>
      <c r="K1064" s="4"/>
    </row>
    <row r="1065" spans="1:11" ht="24">
      <c r="A1065" s="209"/>
      <c r="B1065" s="209"/>
      <c r="C1065" s="209"/>
      <c r="D1065" s="23" t="s">
        <v>398</v>
      </c>
      <c r="E1065" s="30">
        <f>SUM(E1066)</f>
        <v>18220</v>
      </c>
      <c r="F1065" s="30">
        <f>SUM(F1066)</f>
        <v>18020</v>
      </c>
      <c r="G1065" s="30">
        <f t="shared" si="77"/>
        <v>98.90230515916575</v>
      </c>
      <c r="H1065" s="4"/>
      <c r="I1065" s="4"/>
      <c r="J1065" s="4"/>
      <c r="K1065" s="4"/>
    </row>
    <row r="1066" spans="1:12" s="39" customFormat="1" ht="11.25">
      <c r="A1066" s="209"/>
      <c r="B1066" s="209"/>
      <c r="C1066" s="209"/>
      <c r="D1066" s="31" t="s">
        <v>473</v>
      </c>
      <c r="E1066" s="35">
        <v>18220</v>
      </c>
      <c r="F1066" s="35">
        <v>18020</v>
      </c>
      <c r="G1066" s="35">
        <f t="shared" si="77"/>
        <v>98.90230515916575</v>
      </c>
      <c r="H1066" s="33"/>
      <c r="I1066" s="33"/>
      <c r="J1066" s="33"/>
      <c r="K1066" s="33"/>
      <c r="L1066" s="34"/>
    </row>
    <row r="1067" spans="1:11" ht="36">
      <c r="A1067" s="209"/>
      <c r="B1067" s="209"/>
      <c r="C1067" s="209"/>
      <c r="D1067" s="23" t="s">
        <v>397</v>
      </c>
      <c r="E1067" s="24">
        <f>SUM(E1068:E1071)</f>
        <v>52780</v>
      </c>
      <c r="F1067" s="24">
        <f>SUM(F1068:F1071)</f>
        <v>52328.57</v>
      </c>
      <c r="G1067" s="24">
        <f t="shared" si="77"/>
        <v>99.1446949602122</v>
      </c>
      <c r="H1067" s="4"/>
      <c r="I1067" s="4"/>
      <c r="J1067" s="4"/>
      <c r="K1067" s="4"/>
    </row>
    <row r="1068" spans="1:12" s="39" customFormat="1" ht="22.5">
      <c r="A1068" s="209"/>
      <c r="B1068" s="209"/>
      <c r="C1068" s="209"/>
      <c r="D1068" s="31" t="s">
        <v>462</v>
      </c>
      <c r="E1068" s="32">
        <v>11180</v>
      </c>
      <c r="F1068" s="32">
        <v>11104.36</v>
      </c>
      <c r="G1068" s="32">
        <f t="shared" si="77"/>
        <v>99.32343470483005</v>
      </c>
      <c r="H1068" s="33"/>
      <c r="I1068" s="33"/>
      <c r="J1068" s="33"/>
      <c r="K1068" s="33"/>
      <c r="L1068" s="34"/>
    </row>
    <row r="1069" spans="1:12" s="39" customFormat="1" ht="11.25">
      <c r="A1069" s="209"/>
      <c r="B1069" s="209"/>
      <c r="C1069" s="209"/>
      <c r="D1069" s="31" t="s">
        <v>480</v>
      </c>
      <c r="E1069" s="32">
        <v>3660</v>
      </c>
      <c r="F1069" s="32">
        <v>3651.54</v>
      </c>
      <c r="G1069" s="32">
        <f t="shared" si="77"/>
        <v>99.76885245901639</v>
      </c>
      <c r="H1069" s="33"/>
      <c r="I1069" s="33"/>
      <c r="J1069" s="33"/>
      <c r="K1069" s="33"/>
      <c r="L1069" s="34"/>
    </row>
    <row r="1070" spans="1:12" s="39" customFormat="1" ht="11.25">
      <c r="A1070" s="209"/>
      <c r="B1070" s="209"/>
      <c r="C1070" s="209"/>
      <c r="D1070" s="31" t="s">
        <v>464</v>
      </c>
      <c r="E1070" s="32">
        <v>36000</v>
      </c>
      <c r="F1070" s="32">
        <v>35754.04</v>
      </c>
      <c r="G1070" s="32">
        <f t="shared" si="77"/>
        <v>99.31677777777777</v>
      </c>
      <c r="H1070" s="33"/>
      <c r="I1070" s="33"/>
      <c r="J1070" s="33"/>
      <c r="K1070" s="33"/>
      <c r="L1070" s="34"/>
    </row>
    <row r="1071" spans="1:12" s="39" customFormat="1" ht="11.25">
      <c r="A1071" s="209"/>
      <c r="B1071" s="209"/>
      <c r="C1071" s="209"/>
      <c r="D1071" s="31" t="s">
        <v>466</v>
      </c>
      <c r="E1071" s="32">
        <v>1940</v>
      </c>
      <c r="F1071" s="32">
        <v>1818.63</v>
      </c>
      <c r="G1071" s="32">
        <f t="shared" si="77"/>
        <v>93.7438144329897</v>
      </c>
      <c r="H1071" s="33"/>
      <c r="I1071" s="33"/>
      <c r="J1071" s="33"/>
      <c r="K1071" s="33"/>
      <c r="L1071" s="34"/>
    </row>
    <row r="1072" spans="1:11" ht="12">
      <c r="A1072" s="45"/>
      <c r="B1072" s="45"/>
      <c r="C1072" s="45"/>
      <c r="D1072" s="29"/>
      <c r="E1072" s="30"/>
      <c r="F1072" s="30"/>
      <c r="G1072" s="30"/>
      <c r="H1072" s="4"/>
      <c r="I1072" s="4"/>
      <c r="J1072" s="4"/>
      <c r="K1072" s="4"/>
    </row>
    <row r="1073" spans="1:11" s="89" customFormat="1" ht="12">
      <c r="A1073" s="84"/>
      <c r="B1073" s="84"/>
      <c r="C1073" s="84" t="s">
        <v>242</v>
      </c>
      <c r="D1073" s="86" t="s">
        <v>263</v>
      </c>
      <c r="E1073" s="87">
        <f>E1074</f>
        <v>84647</v>
      </c>
      <c r="F1073" s="87">
        <f>F1074</f>
        <v>79452</v>
      </c>
      <c r="G1073" s="87">
        <f t="shared" si="77"/>
        <v>93.86274764610677</v>
      </c>
      <c r="H1073" s="88"/>
      <c r="I1073" s="88"/>
      <c r="J1073" s="88"/>
      <c r="K1073" s="88"/>
    </row>
    <row r="1074" spans="1:11" ht="12">
      <c r="A1074" s="91"/>
      <c r="B1074" s="91"/>
      <c r="C1074" s="91"/>
      <c r="D1074" s="93" t="s">
        <v>272</v>
      </c>
      <c r="E1074" s="94">
        <f>SUM(E1075,E1078)</f>
        <v>84647</v>
      </c>
      <c r="F1074" s="94">
        <f>SUM(F1075,F1078)</f>
        <v>79452</v>
      </c>
      <c r="G1074" s="94">
        <f t="shared" si="77"/>
        <v>93.86274764610677</v>
      </c>
      <c r="H1074" s="4"/>
      <c r="I1074" s="4"/>
      <c r="J1074" s="4"/>
      <c r="K1074" s="4"/>
    </row>
    <row r="1075" spans="1:11" ht="24">
      <c r="A1075" s="209" t="s">
        <v>448</v>
      </c>
      <c r="B1075" s="209"/>
      <c r="C1075" s="209"/>
      <c r="D1075" s="23" t="s">
        <v>364</v>
      </c>
      <c r="E1075" s="24">
        <f>SUM(E1076)</f>
        <v>78000</v>
      </c>
      <c r="F1075" s="24">
        <f>SUM(F1076)</f>
        <v>78000</v>
      </c>
      <c r="G1075" s="24">
        <f t="shared" si="77"/>
        <v>100</v>
      </c>
      <c r="H1075" s="4"/>
      <c r="I1075" s="4"/>
      <c r="J1075" s="4"/>
      <c r="K1075" s="4"/>
    </row>
    <row r="1076" spans="1:12" s="39" customFormat="1" ht="78.75">
      <c r="A1076" s="209"/>
      <c r="B1076" s="209"/>
      <c r="C1076" s="209"/>
      <c r="D1076" s="40" t="s">
        <v>511</v>
      </c>
      <c r="E1076" s="35">
        <v>78000</v>
      </c>
      <c r="F1076" s="35">
        <v>78000</v>
      </c>
      <c r="G1076" s="35">
        <f t="shared" si="77"/>
        <v>100</v>
      </c>
      <c r="H1076" s="33"/>
      <c r="I1076" s="33"/>
      <c r="J1076" s="33"/>
      <c r="K1076" s="33"/>
      <c r="L1076" s="34"/>
    </row>
    <row r="1077" spans="1:12" s="136" customFormat="1" ht="90">
      <c r="A1077" s="209"/>
      <c r="B1077" s="209"/>
      <c r="C1077" s="209"/>
      <c r="D1077" s="132" t="s">
        <v>3</v>
      </c>
      <c r="E1077" s="133"/>
      <c r="F1077" s="133"/>
      <c r="G1077" s="133"/>
      <c r="H1077" s="134"/>
      <c r="I1077" s="134"/>
      <c r="J1077" s="134"/>
      <c r="K1077" s="134"/>
      <c r="L1077" s="135"/>
    </row>
    <row r="1078" spans="1:11" ht="24">
      <c r="A1078" s="209"/>
      <c r="B1078" s="209"/>
      <c r="C1078" s="209"/>
      <c r="D1078" s="23" t="s">
        <v>340</v>
      </c>
      <c r="E1078" s="24">
        <f>SUM(E1079,E1081)</f>
        <v>6647</v>
      </c>
      <c r="F1078" s="24">
        <f>SUM(F1079,F1081)</f>
        <v>1452</v>
      </c>
      <c r="G1078" s="24">
        <f t="shared" si="77"/>
        <v>21.844441101248684</v>
      </c>
      <c r="H1078" s="4"/>
      <c r="I1078" s="4"/>
      <c r="J1078" s="4"/>
      <c r="K1078" s="4"/>
    </row>
    <row r="1079" spans="1:11" ht="24">
      <c r="A1079" s="209"/>
      <c r="B1079" s="209"/>
      <c r="C1079" s="209"/>
      <c r="D1079" s="23" t="s">
        <v>398</v>
      </c>
      <c r="E1079" s="24">
        <f>SUM(E1080)</f>
        <v>1122</v>
      </c>
      <c r="F1079" s="24">
        <f>SUM(F1080)</f>
        <v>990</v>
      </c>
      <c r="G1079" s="24">
        <f t="shared" si="77"/>
        <v>88.23529411764706</v>
      </c>
      <c r="H1079" s="4"/>
      <c r="I1079" s="4"/>
      <c r="J1079" s="4"/>
      <c r="K1079" s="4"/>
    </row>
    <row r="1080" spans="1:12" s="39" customFormat="1" ht="22.5">
      <c r="A1080" s="209"/>
      <c r="B1080" s="209"/>
      <c r="C1080" s="209"/>
      <c r="D1080" s="31" t="s">
        <v>461</v>
      </c>
      <c r="E1080" s="32">
        <v>1122</v>
      </c>
      <c r="F1080" s="32">
        <v>990</v>
      </c>
      <c r="G1080" s="32">
        <f t="shared" si="77"/>
        <v>88.23529411764706</v>
      </c>
      <c r="H1080" s="33"/>
      <c r="I1080" s="33"/>
      <c r="J1080" s="33"/>
      <c r="K1080" s="33"/>
      <c r="L1080" s="34"/>
    </row>
    <row r="1081" spans="1:11" ht="36">
      <c r="A1081" s="209"/>
      <c r="B1081" s="209"/>
      <c r="C1081" s="209"/>
      <c r="D1081" s="23" t="s">
        <v>397</v>
      </c>
      <c r="E1081" s="24">
        <f>SUM(E1082,E1083)</f>
        <v>5525</v>
      </c>
      <c r="F1081" s="24">
        <f>SUM(F1082,F1083)</f>
        <v>462</v>
      </c>
      <c r="G1081" s="24">
        <f t="shared" si="77"/>
        <v>8.361990950226245</v>
      </c>
      <c r="H1081" s="4"/>
      <c r="I1081" s="4"/>
      <c r="J1081" s="4"/>
      <c r="K1081" s="4"/>
    </row>
    <row r="1082" spans="1:12" s="39" customFormat="1" ht="22.5">
      <c r="A1082" s="209"/>
      <c r="B1082" s="209"/>
      <c r="C1082" s="209"/>
      <c r="D1082" s="31" t="s">
        <v>462</v>
      </c>
      <c r="E1082" s="32">
        <v>102</v>
      </c>
      <c r="F1082" s="32">
        <v>90</v>
      </c>
      <c r="G1082" s="32">
        <f t="shared" si="77"/>
        <v>88.23529411764706</v>
      </c>
      <c r="H1082" s="33"/>
      <c r="I1082" s="33"/>
      <c r="J1082" s="33"/>
      <c r="K1082" s="33"/>
      <c r="L1082" s="34"/>
    </row>
    <row r="1083" spans="1:12" s="39" customFormat="1" ht="11.25">
      <c r="A1083" s="209"/>
      <c r="B1083" s="209"/>
      <c r="C1083" s="209"/>
      <c r="D1083" s="31" t="s">
        <v>147</v>
      </c>
      <c r="E1083" s="32">
        <f>SUM(E1084:E1085)</f>
        <v>5423</v>
      </c>
      <c r="F1083" s="32">
        <f>SUM(F1084:F1085)</f>
        <v>372</v>
      </c>
      <c r="G1083" s="32">
        <f t="shared" si="77"/>
        <v>6.859671768393878</v>
      </c>
      <c r="H1083" s="33"/>
      <c r="I1083" s="33"/>
      <c r="J1083" s="33"/>
      <c r="K1083" s="33"/>
      <c r="L1083" s="34"/>
    </row>
    <row r="1084" spans="1:12" s="39" customFormat="1" ht="22.5">
      <c r="A1084" s="209"/>
      <c r="B1084" s="209"/>
      <c r="C1084" s="209"/>
      <c r="D1084" s="31" t="s">
        <v>354</v>
      </c>
      <c r="E1084" s="32">
        <v>5000</v>
      </c>
      <c r="F1084" s="32">
        <v>0</v>
      </c>
      <c r="G1084" s="32">
        <f t="shared" si="77"/>
        <v>0</v>
      </c>
      <c r="H1084" s="33"/>
      <c r="I1084" s="33"/>
      <c r="J1084" s="33"/>
      <c r="K1084" s="33"/>
      <c r="L1084" s="34"/>
    </row>
    <row r="1085" spans="1:12" s="39" customFormat="1" ht="11.25">
      <c r="A1085" s="209"/>
      <c r="B1085" s="209"/>
      <c r="C1085" s="209"/>
      <c r="D1085" s="31" t="s">
        <v>347</v>
      </c>
      <c r="E1085" s="32">
        <v>423</v>
      </c>
      <c r="F1085" s="32">
        <v>372</v>
      </c>
      <c r="G1085" s="32">
        <f t="shared" si="77"/>
        <v>87.94326241134752</v>
      </c>
      <c r="H1085" s="33"/>
      <c r="I1085" s="33"/>
      <c r="J1085" s="33"/>
      <c r="K1085" s="33"/>
      <c r="L1085" s="34"/>
    </row>
    <row r="1086" spans="1:11" ht="13.5" customHeight="1">
      <c r="A1086" s="45"/>
      <c r="B1086" s="45"/>
      <c r="C1086" s="45"/>
      <c r="D1086" s="29"/>
      <c r="E1086" s="30"/>
      <c r="F1086" s="30"/>
      <c r="G1086" s="30"/>
      <c r="H1086" s="4"/>
      <c r="I1086" s="4"/>
      <c r="J1086" s="4"/>
      <c r="K1086" s="4"/>
    </row>
    <row r="1087" spans="1:11" s="8" customFormat="1" ht="12">
      <c r="A1087" s="62" t="s">
        <v>327</v>
      </c>
      <c r="B1087" s="62">
        <v>852</v>
      </c>
      <c r="C1087" s="62"/>
      <c r="D1087" s="63" t="s">
        <v>285</v>
      </c>
      <c r="E1087" s="64">
        <f>SUM(E1089,E1096,E1104,E1113,E1125,E1134,E1160,E1174,E1190,E1185)</f>
        <v>2503446.8600000003</v>
      </c>
      <c r="F1087" s="64">
        <f>SUM(F1089,F1096,F1104,F1113,F1125,F1134,F1160,F1174,F1190,F1185)</f>
        <v>2387479.7399999998</v>
      </c>
      <c r="G1087" s="64">
        <f t="shared" si="77"/>
        <v>95.3677019531383</v>
      </c>
      <c r="H1087" s="7"/>
      <c r="I1087" s="7"/>
      <c r="J1087" s="7"/>
      <c r="K1087" s="7"/>
    </row>
    <row r="1088" spans="1:11" s="8" customFormat="1" ht="12">
      <c r="A1088" s="103"/>
      <c r="B1088" s="103"/>
      <c r="C1088" s="103"/>
      <c r="D1088" s="104"/>
      <c r="E1088" s="105"/>
      <c r="F1088" s="105"/>
      <c r="G1088" s="105"/>
      <c r="H1088" s="7"/>
      <c r="I1088" s="7"/>
      <c r="J1088" s="7"/>
      <c r="K1088" s="7"/>
    </row>
    <row r="1089" spans="1:11" s="57" customFormat="1" ht="12">
      <c r="A1089" s="60"/>
      <c r="B1089" s="60"/>
      <c r="C1089" s="53" t="s">
        <v>307</v>
      </c>
      <c r="D1089" s="54" t="s">
        <v>308</v>
      </c>
      <c r="E1089" s="55">
        <f aca="true" t="shared" si="78" ref="E1089:F1091">SUM(E1090)</f>
        <v>205000</v>
      </c>
      <c r="F1089" s="55">
        <f t="shared" si="78"/>
        <v>204701.02</v>
      </c>
      <c r="G1089" s="55">
        <f t="shared" si="77"/>
        <v>99.85415609756097</v>
      </c>
      <c r="H1089" s="56"/>
      <c r="I1089" s="56"/>
      <c r="J1089" s="56"/>
      <c r="K1089" s="56"/>
    </row>
    <row r="1090" spans="1:11" s="8" customFormat="1" ht="12">
      <c r="A1090" s="97"/>
      <c r="B1090" s="97"/>
      <c r="C1090" s="58"/>
      <c r="D1090" s="5" t="s">
        <v>267</v>
      </c>
      <c r="E1090" s="6">
        <f t="shared" si="78"/>
        <v>205000</v>
      </c>
      <c r="F1090" s="6">
        <f t="shared" si="78"/>
        <v>204701.02</v>
      </c>
      <c r="G1090" s="6">
        <f t="shared" si="77"/>
        <v>99.85415609756097</v>
      </c>
      <c r="H1090" s="7"/>
      <c r="I1090" s="7"/>
      <c r="J1090" s="7"/>
      <c r="K1090" s="7"/>
    </row>
    <row r="1091" spans="1:11" s="8" customFormat="1" ht="24">
      <c r="A1091" s="180" t="s">
        <v>448</v>
      </c>
      <c r="B1091" s="181"/>
      <c r="C1091" s="182"/>
      <c r="D1091" s="10" t="s">
        <v>339</v>
      </c>
      <c r="E1091" s="11">
        <f t="shared" si="78"/>
        <v>205000</v>
      </c>
      <c r="F1091" s="11">
        <f t="shared" si="78"/>
        <v>204701.02</v>
      </c>
      <c r="G1091" s="11">
        <f t="shared" si="77"/>
        <v>99.85415609756097</v>
      </c>
      <c r="H1091" s="7"/>
      <c r="I1091" s="7"/>
      <c r="J1091" s="7"/>
      <c r="K1091" s="7"/>
    </row>
    <row r="1092" spans="1:11" s="8" customFormat="1" ht="36">
      <c r="A1092" s="183"/>
      <c r="B1092" s="184"/>
      <c r="C1092" s="185"/>
      <c r="D1092" s="10" t="s">
        <v>365</v>
      </c>
      <c r="E1092" s="11">
        <f>SUM(E1093)</f>
        <v>205000</v>
      </c>
      <c r="F1092" s="11">
        <f>SUM(F1093)</f>
        <v>204701.02</v>
      </c>
      <c r="G1092" s="11">
        <f t="shared" si="77"/>
        <v>99.85415609756097</v>
      </c>
      <c r="H1092" s="7"/>
      <c r="I1092" s="7"/>
      <c r="J1092" s="7"/>
      <c r="K1092" s="7"/>
    </row>
    <row r="1093" spans="1:11" s="15" customFormat="1" ht="45">
      <c r="A1093" s="183"/>
      <c r="B1093" s="184"/>
      <c r="C1093" s="185"/>
      <c r="D1093" s="26" t="s">
        <v>41</v>
      </c>
      <c r="E1093" s="13">
        <f>SUM(E1094)</f>
        <v>205000</v>
      </c>
      <c r="F1093" s="13">
        <f>SUM(F1094)</f>
        <v>204701.02</v>
      </c>
      <c r="G1093" s="13">
        <f t="shared" si="77"/>
        <v>99.85415609756097</v>
      </c>
      <c r="H1093" s="14"/>
      <c r="I1093" s="14"/>
      <c r="J1093" s="14"/>
      <c r="K1093" s="14"/>
    </row>
    <row r="1094" spans="1:11" s="15" customFormat="1" ht="33.75">
      <c r="A1094" s="186"/>
      <c r="B1094" s="187"/>
      <c r="C1094" s="188"/>
      <c r="D1094" s="12" t="s">
        <v>119</v>
      </c>
      <c r="E1094" s="13">
        <v>205000</v>
      </c>
      <c r="F1094" s="13">
        <v>204701.02</v>
      </c>
      <c r="G1094" s="13">
        <f t="shared" si="77"/>
        <v>99.85415609756097</v>
      </c>
      <c r="H1094" s="14"/>
      <c r="I1094" s="14"/>
      <c r="J1094" s="14"/>
      <c r="K1094" s="14"/>
    </row>
    <row r="1095" spans="1:11" s="8" customFormat="1" ht="12">
      <c r="A1095" s="103"/>
      <c r="B1095" s="103"/>
      <c r="C1095" s="16"/>
      <c r="D1095" s="17"/>
      <c r="E1095" s="11"/>
      <c r="F1095" s="11"/>
      <c r="G1095" s="11"/>
      <c r="H1095" s="7"/>
      <c r="I1095" s="7"/>
      <c r="J1095" s="7"/>
      <c r="K1095" s="7"/>
    </row>
    <row r="1096" spans="1:11" s="57" customFormat="1" ht="120">
      <c r="A1096" s="53"/>
      <c r="B1096" s="53"/>
      <c r="C1096" s="53">
        <v>85213</v>
      </c>
      <c r="D1096" s="54" t="s">
        <v>321</v>
      </c>
      <c r="E1096" s="55">
        <f aca="true" t="shared" si="79" ref="E1096:F1099">SUM(E1097)</f>
        <v>22514</v>
      </c>
      <c r="F1096" s="55">
        <f t="shared" si="79"/>
        <v>22043.11</v>
      </c>
      <c r="G1096" s="55">
        <f t="shared" si="77"/>
        <v>97.90845696011371</v>
      </c>
      <c r="H1096" s="56"/>
      <c r="I1096" s="56"/>
      <c r="J1096" s="56"/>
      <c r="K1096" s="56"/>
    </row>
    <row r="1097" spans="1:11" s="8" customFormat="1" ht="12">
      <c r="A1097" s="58"/>
      <c r="B1097" s="58"/>
      <c r="C1097" s="58"/>
      <c r="D1097" s="5" t="s">
        <v>264</v>
      </c>
      <c r="E1097" s="6">
        <f t="shared" si="79"/>
        <v>22514</v>
      </c>
      <c r="F1097" s="6">
        <f t="shared" si="79"/>
        <v>22043.11</v>
      </c>
      <c r="G1097" s="6">
        <f t="shared" si="77"/>
        <v>97.90845696011371</v>
      </c>
      <c r="H1097" s="7"/>
      <c r="I1097" s="7"/>
      <c r="J1097" s="7"/>
      <c r="K1097" s="7"/>
    </row>
    <row r="1098" spans="1:11" s="8" customFormat="1" ht="24">
      <c r="A1098" s="180" t="s">
        <v>448</v>
      </c>
      <c r="B1098" s="181"/>
      <c r="C1098" s="182"/>
      <c r="D1098" s="10" t="s">
        <v>339</v>
      </c>
      <c r="E1098" s="11">
        <f t="shared" si="79"/>
        <v>22514</v>
      </c>
      <c r="F1098" s="11">
        <f t="shared" si="79"/>
        <v>22043.11</v>
      </c>
      <c r="G1098" s="11">
        <f t="shared" si="77"/>
        <v>97.90845696011371</v>
      </c>
      <c r="H1098" s="7"/>
      <c r="I1098" s="7"/>
      <c r="J1098" s="7"/>
      <c r="K1098" s="7"/>
    </row>
    <row r="1099" spans="1:11" s="8" customFormat="1" ht="36">
      <c r="A1099" s="183"/>
      <c r="B1099" s="184"/>
      <c r="C1099" s="185"/>
      <c r="D1099" s="10" t="s">
        <v>392</v>
      </c>
      <c r="E1099" s="11">
        <f t="shared" si="79"/>
        <v>22514</v>
      </c>
      <c r="F1099" s="11">
        <f t="shared" si="79"/>
        <v>22043.11</v>
      </c>
      <c r="G1099" s="11">
        <f t="shared" si="77"/>
        <v>97.90845696011371</v>
      </c>
      <c r="H1099" s="7"/>
      <c r="I1099" s="7"/>
      <c r="J1099" s="7"/>
      <c r="K1099" s="7"/>
    </row>
    <row r="1100" spans="1:11" s="15" customFormat="1" ht="22.5">
      <c r="A1100" s="183"/>
      <c r="B1100" s="184"/>
      <c r="C1100" s="185"/>
      <c r="D1100" s="12" t="s">
        <v>238</v>
      </c>
      <c r="E1100" s="19">
        <f>SUM(E1101:E1102)</f>
        <v>22514</v>
      </c>
      <c r="F1100" s="19">
        <f>SUM(F1101:F1102)</f>
        <v>22043.11</v>
      </c>
      <c r="G1100" s="19">
        <f t="shared" si="77"/>
        <v>97.90845696011371</v>
      </c>
      <c r="H1100" s="14"/>
      <c r="I1100" s="14"/>
      <c r="J1100" s="14"/>
      <c r="K1100" s="14"/>
    </row>
    <row r="1101" spans="1:11" s="15" customFormat="1" ht="11.25">
      <c r="A1101" s="183"/>
      <c r="B1101" s="184"/>
      <c r="C1101" s="185"/>
      <c r="D1101" s="12" t="s">
        <v>561</v>
      </c>
      <c r="E1101" s="19">
        <v>4430</v>
      </c>
      <c r="F1101" s="19">
        <v>4430</v>
      </c>
      <c r="G1101" s="19">
        <f t="shared" si="77"/>
        <v>100</v>
      </c>
      <c r="H1101" s="14"/>
      <c r="I1101" s="14"/>
      <c r="J1101" s="14"/>
      <c r="K1101" s="14"/>
    </row>
    <row r="1102" spans="1:11" s="15" customFormat="1" ht="22.5">
      <c r="A1102" s="183"/>
      <c r="B1102" s="184"/>
      <c r="C1102" s="185"/>
      <c r="D1102" s="12" t="s">
        <v>560</v>
      </c>
      <c r="E1102" s="19">
        <v>18084</v>
      </c>
      <c r="F1102" s="19">
        <v>17613.11</v>
      </c>
      <c r="G1102" s="19">
        <f t="shared" si="77"/>
        <v>97.39609599646096</v>
      </c>
      <c r="H1102" s="14"/>
      <c r="I1102" s="14"/>
      <c r="J1102" s="14"/>
      <c r="K1102" s="14"/>
    </row>
    <row r="1103" spans="1:11" s="8" customFormat="1" ht="12">
      <c r="A1103" s="16"/>
      <c r="B1103" s="16"/>
      <c r="C1103" s="16"/>
      <c r="D1103" s="17"/>
      <c r="E1103" s="18"/>
      <c r="F1103" s="18"/>
      <c r="G1103" s="18"/>
      <c r="H1103" s="7"/>
      <c r="I1103" s="7"/>
      <c r="J1103" s="7"/>
      <c r="K1103" s="7"/>
    </row>
    <row r="1104" spans="1:11" s="57" customFormat="1" ht="48">
      <c r="A1104" s="53"/>
      <c r="B1104" s="53"/>
      <c r="C1104" s="53">
        <v>85214</v>
      </c>
      <c r="D1104" s="54" t="s">
        <v>425</v>
      </c>
      <c r="E1104" s="55">
        <f>SUM(E1105)</f>
        <v>218978.5</v>
      </c>
      <c r="F1104" s="55">
        <f>SUM(F1105)</f>
        <v>215781.94</v>
      </c>
      <c r="G1104" s="55">
        <f t="shared" si="77"/>
        <v>98.54024025189688</v>
      </c>
      <c r="H1104" s="56"/>
      <c r="I1104" s="56"/>
      <c r="J1104" s="56"/>
      <c r="K1104" s="56"/>
    </row>
    <row r="1105" spans="1:11" s="8" customFormat="1" ht="12">
      <c r="A1105" s="58"/>
      <c r="B1105" s="58"/>
      <c r="C1105" s="58"/>
      <c r="D1105" s="5" t="s">
        <v>264</v>
      </c>
      <c r="E1105" s="106">
        <f>SUM(E1106,E1108)</f>
        <v>218978.5</v>
      </c>
      <c r="F1105" s="106">
        <f>SUM(F1106,F1108)</f>
        <v>215781.94</v>
      </c>
      <c r="G1105" s="106">
        <f t="shared" si="77"/>
        <v>98.54024025189688</v>
      </c>
      <c r="H1105" s="7"/>
      <c r="I1105" s="7"/>
      <c r="J1105" s="7"/>
      <c r="K1105" s="7"/>
    </row>
    <row r="1106" spans="1:11" s="8" customFormat="1" ht="24">
      <c r="A1106" s="180" t="s">
        <v>448</v>
      </c>
      <c r="B1106" s="181"/>
      <c r="C1106" s="182"/>
      <c r="D1106" s="10" t="s">
        <v>364</v>
      </c>
      <c r="E1106" s="25">
        <f>SUM(E1107)</f>
        <v>1500</v>
      </c>
      <c r="F1106" s="25">
        <f>SUM(F1107)</f>
        <v>0</v>
      </c>
      <c r="G1106" s="25">
        <f t="shared" si="77"/>
        <v>0</v>
      </c>
      <c r="H1106" s="7"/>
      <c r="I1106" s="7"/>
      <c r="J1106" s="7"/>
      <c r="K1106" s="7"/>
    </row>
    <row r="1107" spans="1:11" s="15" customFormat="1" ht="90">
      <c r="A1107" s="183"/>
      <c r="B1107" s="184"/>
      <c r="C1107" s="185"/>
      <c r="D1107" s="12" t="s">
        <v>555</v>
      </c>
      <c r="E1107" s="27">
        <v>1500</v>
      </c>
      <c r="F1107" s="27">
        <v>0</v>
      </c>
      <c r="G1107" s="27">
        <f t="shared" si="77"/>
        <v>0</v>
      </c>
      <c r="H1107" s="14"/>
      <c r="I1107" s="14"/>
      <c r="J1107" s="14"/>
      <c r="K1107" s="14"/>
    </row>
    <row r="1108" spans="1:11" s="8" customFormat="1" ht="24">
      <c r="A1108" s="183"/>
      <c r="B1108" s="184"/>
      <c r="C1108" s="185"/>
      <c r="D1108" s="10" t="s">
        <v>373</v>
      </c>
      <c r="E1108" s="25">
        <f>SUM(E1109)</f>
        <v>217478.5</v>
      </c>
      <c r="F1108" s="25">
        <f>SUM(F1109)</f>
        <v>215781.94</v>
      </c>
      <c r="G1108" s="25">
        <f t="shared" si="77"/>
        <v>99.21989529999517</v>
      </c>
      <c r="H1108" s="7"/>
      <c r="I1108" s="7"/>
      <c r="J1108" s="7"/>
      <c r="K1108" s="7"/>
    </row>
    <row r="1109" spans="1:11" s="8" customFormat="1" ht="12">
      <c r="A1109" s="183"/>
      <c r="B1109" s="184"/>
      <c r="C1109" s="185"/>
      <c r="D1109" s="10" t="s">
        <v>170</v>
      </c>
      <c r="E1109" s="25">
        <f>SUM(E1110:E1111)</f>
        <v>217478.5</v>
      </c>
      <c r="F1109" s="25">
        <f>SUM(F1110:F1111)</f>
        <v>215781.94</v>
      </c>
      <c r="G1109" s="25">
        <f t="shared" si="77"/>
        <v>99.21989529999517</v>
      </c>
      <c r="H1109" s="7"/>
      <c r="I1109" s="7"/>
      <c r="J1109" s="7"/>
      <c r="K1109" s="7"/>
    </row>
    <row r="1110" spans="1:11" s="15" customFormat="1" ht="22.5">
      <c r="A1110" s="183"/>
      <c r="B1110" s="184"/>
      <c r="C1110" s="185"/>
      <c r="D1110" s="26" t="s">
        <v>4</v>
      </c>
      <c r="E1110" s="27">
        <v>123283.5</v>
      </c>
      <c r="F1110" s="27">
        <v>123240.75</v>
      </c>
      <c r="G1110" s="27">
        <f t="shared" si="77"/>
        <v>99.96532382678947</v>
      </c>
      <c r="H1110" s="14"/>
      <c r="I1110" s="14"/>
      <c r="J1110" s="14"/>
      <c r="K1110" s="14"/>
    </row>
    <row r="1111" spans="1:11" s="15" customFormat="1" ht="33.75">
      <c r="A1111" s="186"/>
      <c r="B1111" s="187"/>
      <c r="C1111" s="188"/>
      <c r="D1111" s="26" t="s">
        <v>40</v>
      </c>
      <c r="E1111" s="27">
        <v>94195</v>
      </c>
      <c r="F1111" s="27">
        <v>92541.19</v>
      </c>
      <c r="G1111" s="27">
        <f t="shared" si="77"/>
        <v>98.24426986570413</v>
      </c>
      <c r="H1111" s="14"/>
      <c r="I1111" s="14"/>
      <c r="J1111" s="14"/>
      <c r="K1111" s="14"/>
    </row>
    <row r="1112" spans="1:11" s="8" customFormat="1" ht="12">
      <c r="A1112" s="16"/>
      <c r="B1112" s="16"/>
      <c r="C1112" s="16"/>
      <c r="D1112" s="17"/>
      <c r="E1112" s="18"/>
      <c r="F1112" s="18"/>
      <c r="G1112" s="18"/>
      <c r="H1112" s="7"/>
      <c r="I1112" s="7"/>
      <c r="J1112" s="7"/>
      <c r="K1112" s="7"/>
    </row>
    <row r="1113" spans="1:11" s="57" customFormat="1" ht="12">
      <c r="A1113" s="53"/>
      <c r="B1113" s="53"/>
      <c r="C1113" s="53">
        <v>85215</v>
      </c>
      <c r="D1113" s="54" t="s">
        <v>273</v>
      </c>
      <c r="E1113" s="55">
        <f>SUM(E1114)</f>
        <v>282227.52</v>
      </c>
      <c r="F1113" s="55">
        <f>SUM(F1114)</f>
        <v>207009.84999999998</v>
      </c>
      <c r="G1113" s="55">
        <f t="shared" si="77"/>
        <v>73.3485699764502</v>
      </c>
      <c r="H1113" s="56"/>
      <c r="I1113" s="56"/>
      <c r="J1113" s="56"/>
      <c r="K1113" s="56"/>
    </row>
    <row r="1114" spans="1:11" s="8" customFormat="1" ht="12">
      <c r="A1114" s="58"/>
      <c r="B1114" s="58"/>
      <c r="C1114" s="58"/>
      <c r="D1114" s="5" t="s">
        <v>264</v>
      </c>
      <c r="E1114" s="6">
        <f>SUM(E1115,E1119)</f>
        <v>282227.52</v>
      </c>
      <c r="F1114" s="6">
        <f>SUM(F1115,F1119)</f>
        <v>207009.84999999998</v>
      </c>
      <c r="G1114" s="6">
        <f t="shared" si="77"/>
        <v>73.3485699764502</v>
      </c>
      <c r="H1114" s="7"/>
      <c r="I1114" s="7"/>
      <c r="J1114" s="7"/>
      <c r="K1114" s="7"/>
    </row>
    <row r="1115" spans="1:11" s="8" customFormat="1" ht="24">
      <c r="A1115" s="180" t="s">
        <v>448</v>
      </c>
      <c r="B1115" s="181"/>
      <c r="C1115" s="182"/>
      <c r="D1115" s="10" t="s">
        <v>369</v>
      </c>
      <c r="E1115" s="11">
        <f>SUM(E1116)</f>
        <v>282131.37</v>
      </c>
      <c r="F1115" s="11">
        <f>SUM(F1116)</f>
        <v>206964.41999999998</v>
      </c>
      <c r="G1115" s="11">
        <f t="shared" si="77"/>
        <v>73.35746464492765</v>
      </c>
      <c r="H1115" s="7"/>
      <c r="I1115" s="7"/>
      <c r="J1115" s="7"/>
      <c r="K1115" s="7"/>
    </row>
    <row r="1116" spans="1:11" s="15" customFormat="1" ht="11.25">
      <c r="A1116" s="183"/>
      <c r="B1116" s="184"/>
      <c r="C1116" s="185"/>
      <c r="D1116" s="26" t="s">
        <v>170</v>
      </c>
      <c r="E1116" s="13">
        <f>SUM(E1117:E1118)</f>
        <v>282131.37</v>
      </c>
      <c r="F1116" s="13">
        <f>SUM(F1117:F1118)</f>
        <v>206964.41999999998</v>
      </c>
      <c r="G1116" s="13">
        <f t="shared" si="77"/>
        <v>73.35746464492765</v>
      </c>
      <c r="H1116" s="14"/>
      <c r="I1116" s="14"/>
      <c r="J1116" s="14"/>
      <c r="K1116" s="14"/>
    </row>
    <row r="1117" spans="1:11" s="15" customFormat="1" ht="11.25" customHeight="1">
      <c r="A1117" s="183"/>
      <c r="B1117" s="184"/>
      <c r="C1117" s="185"/>
      <c r="D1117" s="26" t="s">
        <v>38</v>
      </c>
      <c r="E1117" s="13">
        <v>279380</v>
      </c>
      <c r="F1117" s="13">
        <v>204692.49</v>
      </c>
      <c r="G1117" s="13">
        <f t="shared" si="77"/>
        <v>73.26669410838285</v>
      </c>
      <c r="H1117" s="14"/>
      <c r="I1117" s="14"/>
      <c r="J1117" s="14"/>
      <c r="K1117" s="14"/>
    </row>
    <row r="1118" spans="1:11" s="15" customFormat="1" ht="22.5">
      <c r="A1118" s="183"/>
      <c r="B1118" s="184"/>
      <c r="C1118" s="185"/>
      <c r="D1118" s="26" t="s">
        <v>39</v>
      </c>
      <c r="E1118" s="13">
        <v>2751.37</v>
      </c>
      <c r="F1118" s="13">
        <v>2271.93</v>
      </c>
      <c r="G1118" s="13">
        <f t="shared" si="77"/>
        <v>82.57449924946481</v>
      </c>
      <c r="H1118" s="14"/>
      <c r="I1118" s="14"/>
      <c r="J1118" s="14"/>
      <c r="K1118" s="14"/>
    </row>
    <row r="1119" spans="1:11" s="8" customFormat="1" ht="24">
      <c r="A1119" s="183"/>
      <c r="B1119" s="184"/>
      <c r="C1119" s="185"/>
      <c r="D1119" s="10" t="s">
        <v>340</v>
      </c>
      <c r="E1119" s="11">
        <f>SUM(E1120)</f>
        <v>96.15</v>
      </c>
      <c r="F1119" s="11">
        <f>SUM(F1120)</f>
        <v>45.43</v>
      </c>
      <c r="G1119" s="11">
        <f t="shared" si="77"/>
        <v>47.24908996359854</v>
      </c>
      <c r="H1119" s="7"/>
      <c r="I1119" s="7"/>
      <c r="J1119" s="7"/>
      <c r="K1119" s="7"/>
    </row>
    <row r="1120" spans="1:11" s="8" customFormat="1" ht="36">
      <c r="A1120" s="183"/>
      <c r="B1120" s="184"/>
      <c r="C1120" s="185"/>
      <c r="D1120" s="10" t="s">
        <v>104</v>
      </c>
      <c r="E1120" s="11">
        <f>SUM(E1121)</f>
        <v>96.15</v>
      </c>
      <c r="F1120" s="11">
        <f>SUM(F1121)</f>
        <v>45.43</v>
      </c>
      <c r="G1120" s="11">
        <f t="shared" si="77"/>
        <v>47.24908996359854</v>
      </c>
      <c r="H1120" s="7"/>
      <c r="I1120" s="7"/>
      <c r="J1120" s="7"/>
      <c r="K1120" s="7"/>
    </row>
    <row r="1121" spans="1:11" s="15" customFormat="1" ht="11.25">
      <c r="A1121" s="183"/>
      <c r="B1121" s="184"/>
      <c r="C1121" s="185"/>
      <c r="D1121" s="26" t="s">
        <v>147</v>
      </c>
      <c r="E1121" s="13">
        <f>SUM(E1122:E1123)</f>
        <v>96.15</v>
      </c>
      <c r="F1121" s="13">
        <f>SUM(F1122:F1123)</f>
        <v>45.43</v>
      </c>
      <c r="G1121" s="13">
        <f t="shared" si="77"/>
        <v>47.24908996359854</v>
      </c>
      <c r="H1121" s="14"/>
      <c r="I1121" s="14"/>
      <c r="J1121" s="14"/>
      <c r="K1121" s="14"/>
    </row>
    <row r="1122" spans="1:11" s="8" customFormat="1" ht="12">
      <c r="A1122" s="183"/>
      <c r="B1122" s="184"/>
      <c r="C1122" s="185"/>
      <c r="D1122" s="26" t="s">
        <v>38</v>
      </c>
      <c r="E1122" s="11">
        <v>40</v>
      </c>
      <c r="F1122" s="11">
        <v>0</v>
      </c>
      <c r="G1122" s="11">
        <f t="shared" si="77"/>
        <v>0</v>
      </c>
      <c r="H1122" s="7"/>
      <c r="I1122" s="7"/>
      <c r="J1122" s="7"/>
      <c r="K1122" s="7"/>
    </row>
    <row r="1123" spans="1:11" s="15" customFormat="1" ht="22.5">
      <c r="A1123" s="186"/>
      <c r="B1123" s="187"/>
      <c r="C1123" s="188"/>
      <c r="D1123" s="26" t="s">
        <v>39</v>
      </c>
      <c r="E1123" s="13">
        <v>56.15</v>
      </c>
      <c r="F1123" s="13">
        <v>45.43</v>
      </c>
      <c r="G1123" s="13">
        <f t="shared" si="77"/>
        <v>80.90828138913625</v>
      </c>
      <c r="H1123" s="14"/>
      <c r="I1123" s="14"/>
      <c r="J1123" s="14"/>
      <c r="K1123" s="14"/>
    </row>
    <row r="1124" spans="1:11" s="8" customFormat="1" ht="12">
      <c r="A1124" s="16"/>
      <c r="B1124" s="16"/>
      <c r="C1124" s="16"/>
      <c r="D1124" s="17"/>
      <c r="E1124" s="18"/>
      <c r="F1124" s="18"/>
      <c r="G1124" s="18"/>
      <c r="H1124" s="7"/>
      <c r="I1124" s="7"/>
      <c r="J1124" s="7"/>
      <c r="K1124" s="7"/>
    </row>
    <row r="1125" spans="1:11" s="57" customFormat="1" ht="12">
      <c r="A1125" s="53"/>
      <c r="B1125" s="53"/>
      <c r="C1125" s="53" t="s">
        <v>356</v>
      </c>
      <c r="D1125" s="54" t="s">
        <v>357</v>
      </c>
      <c r="E1125" s="55">
        <f>SUM(E1126)</f>
        <v>260376</v>
      </c>
      <c r="F1125" s="55">
        <f>SUM(F1126)</f>
        <v>253288.99</v>
      </c>
      <c r="G1125" s="55">
        <f t="shared" si="77"/>
        <v>97.2781631179525</v>
      </c>
      <c r="H1125" s="56"/>
      <c r="I1125" s="56"/>
      <c r="J1125" s="56"/>
      <c r="K1125" s="56"/>
    </row>
    <row r="1126" spans="1:11" s="8" customFormat="1" ht="12">
      <c r="A1126" s="58"/>
      <c r="B1126" s="58"/>
      <c r="C1126" s="58"/>
      <c r="D1126" s="5" t="s">
        <v>264</v>
      </c>
      <c r="E1126" s="6">
        <f>SUM(E1127,E1129)</f>
        <v>260376</v>
      </c>
      <c r="F1126" s="6">
        <f>SUM(F1127,F1129)</f>
        <v>253288.99</v>
      </c>
      <c r="G1126" s="6">
        <f t="shared" si="77"/>
        <v>97.2781631179525</v>
      </c>
      <c r="H1126" s="7"/>
      <c r="I1126" s="7"/>
      <c r="J1126" s="7"/>
      <c r="K1126" s="7"/>
    </row>
    <row r="1127" spans="1:11" s="8" customFormat="1" ht="24">
      <c r="A1127" s="180" t="s">
        <v>448</v>
      </c>
      <c r="B1127" s="181"/>
      <c r="C1127" s="182"/>
      <c r="D1127" s="10" t="s">
        <v>364</v>
      </c>
      <c r="E1127" s="11">
        <f>SUM(E1128)</f>
        <v>2000</v>
      </c>
      <c r="F1127" s="11">
        <f>SUM(F1128)</f>
        <v>0</v>
      </c>
      <c r="G1127" s="11">
        <f t="shared" si="77"/>
        <v>0</v>
      </c>
      <c r="H1127" s="7"/>
      <c r="I1127" s="7"/>
      <c r="J1127" s="7"/>
      <c r="K1127" s="7"/>
    </row>
    <row r="1128" spans="1:11" s="15" customFormat="1" ht="90">
      <c r="A1128" s="183"/>
      <c r="B1128" s="184"/>
      <c r="C1128" s="185"/>
      <c r="D1128" s="12" t="s">
        <v>555</v>
      </c>
      <c r="E1128" s="13">
        <v>2000</v>
      </c>
      <c r="F1128" s="13">
        <v>0</v>
      </c>
      <c r="G1128" s="13">
        <f t="shared" si="77"/>
        <v>0</v>
      </c>
      <c r="H1128" s="14"/>
      <c r="I1128" s="14"/>
      <c r="J1128" s="14"/>
      <c r="K1128" s="14"/>
    </row>
    <row r="1129" spans="1:11" s="8" customFormat="1" ht="24">
      <c r="A1129" s="183"/>
      <c r="B1129" s="184"/>
      <c r="C1129" s="185"/>
      <c r="D1129" s="10" t="s">
        <v>373</v>
      </c>
      <c r="E1129" s="11">
        <f>SUM(E1130)</f>
        <v>258376</v>
      </c>
      <c r="F1129" s="11">
        <f>SUM(F1130)</f>
        <v>253288.99</v>
      </c>
      <c r="G1129" s="11">
        <f t="shared" si="77"/>
        <v>98.03116001486207</v>
      </c>
      <c r="H1129" s="7"/>
      <c r="I1129" s="7"/>
      <c r="J1129" s="7"/>
      <c r="K1129" s="7"/>
    </row>
    <row r="1130" spans="1:11" s="15" customFormat="1" ht="11.25">
      <c r="A1130" s="183"/>
      <c r="B1130" s="184"/>
      <c r="C1130" s="185"/>
      <c r="D1130" s="26" t="s">
        <v>513</v>
      </c>
      <c r="E1130" s="13">
        <f>SUM(E1131:E1132)</f>
        <v>258376</v>
      </c>
      <c r="F1130" s="13">
        <f>SUM(F1131:F1132)</f>
        <v>253288.99</v>
      </c>
      <c r="G1130" s="13">
        <f t="shared" si="77"/>
        <v>98.03116001486207</v>
      </c>
      <c r="H1130" s="14"/>
      <c r="I1130" s="14"/>
      <c r="J1130" s="14"/>
      <c r="K1130" s="14"/>
    </row>
    <row r="1131" spans="1:11" s="15" customFormat="1" ht="11.25">
      <c r="A1131" s="183"/>
      <c r="B1131" s="184"/>
      <c r="C1131" s="185"/>
      <c r="D1131" s="12" t="s">
        <v>561</v>
      </c>
      <c r="E1131" s="13">
        <v>52000</v>
      </c>
      <c r="F1131" s="13">
        <v>50900.67</v>
      </c>
      <c r="G1131" s="13">
        <f t="shared" si="77"/>
        <v>97.88590384615385</v>
      </c>
      <c r="H1131" s="14"/>
      <c r="I1131" s="14"/>
      <c r="J1131" s="14"/>
      <c r="K1131" s="14"/>
    </row>
    <row r="1132" spans="1:11" s="15" customFormat="1" ht="22.5">
      <c r="A1132" s="186"/>
      <c r="B1132" s="187"/>
      <c r="C1132" s="188"/>
      <c r="D1132" s="12" t="s">
        <v>560</v>
      </c>
      <c r="E1132" s="13">
        <v>206376</v>
      </c>
      <c r="F1132" s="13">
        <v>202388.32</v>
      </c>
      <c r="G1132" s="13">
        <f t="shared" si="77"/>
        <v>98.067759817033</v>
      </c>
      <c r="H1132" s="14"/>
      <c r="I1132" s="14"/>
      <c r="J1132" s="14"/>
      <c r="K1132" s="14"/>
    </row>
    <row r="1133" spans="1:11" s="8" customFormat="1" ht="12">
      <c r="A1133" s="16"/>
      <c r="B1133" s="16"/>
      <c r="C1133" s="16"/>
      <c r="D1133" s="17"/>
      <c r="E1133" s="18"/>
      <c r="F1133" s="18"/>
      <c r="G1133" s="18"/>
      <c r="H1133" s="7"/>
      <c r="I1133" s="7"/>
      <c r="J1133" s="7"/>
      <c r="K1133" s="7"/>
    </row>
    <row r="1134" spans="1:11" s="57" customFormat="1" ht="24">
      <c r="A1134" s="53"/>
      <c r="B1134" s="53"/>
      <c r="C1134" s="53">
        <v>85219</v>
      </c>
      <c r="D1134" s="54" t="s">
        <v>275</v>
      </c>
      <c r="E1134" s="55">
        <f>SUM(E1135)</f>
        <v>1109912.93</v>
      </c>
      <c r="F1134" s="55">
        <f>SUM(F1135)</f>
        <v>1098320.5999999999</v>
      </c>
      <c r="G1134" s="55">
        <f t="shared" si="77"/>
        <v>98.95556401888209</v>
      </c>
      <c r="H1134" s="56"/>
      <c r="I1134" s="56"/>
      <c r="J1134" s="56"/>
      <c r="K1134" s="56"/>
    </row>
    <row r="1135" spans="1:11" s="8" customFormat="1" ht="12">
      <c r="A1135" s="58"/>
      <c r="B1135" s="58"/>
      <c r="C1135" s="58"/>
      <c r="D1135" s="5" t="s">
        <v>264</v>
      </c>
      <c r="E1135" s="6">
        <f>SUM(E1136,E1138)</f>
        <v>1109912.93</v>
      </c>
      <c r="F1135" s="6">
        <f>SUM(F1136,F1138)</f>
        <v>1098320.5999999999</v>
      </c>
      <c r="G1135" s="6">
        <f t="shared" si="77"/>
        <v>98.95556401888209</v>
      </c>
      <c r="H1135" s="7"/>
      <c r="I1135" s="7"/>
      <c r="J1135" s="7"/>
      <c r="K1135" s="7"/>
    </row>
    <row r="1136" spans="1:11" s="8" customFormat="1" ht="24">
      <c r="A1136" s="180" t="s">
        <v>448</v>
      </c>
      <c r="B1136" s="181"/>
      <c r="C1136" s="182"/>
      <c r="D1136" s="149" t="s">
        <v>344</v>
      </c>
      <c r="E1136" s="11">
        <f>SUM(E1137)</f>
        <v>3935.24</v>
      </c>
      <c r="F1136" s="11">
        <f>SUM(F1137)</f>
        <v>3935.24</v>
      </c>
      <c r="G1136" s="11">
        <f t="shared" si="77"/>
        <v>100</v>
      </c>
      <c r="H1136" s="7"/>
      <c r="I1136" s="7"/>
      <c r="J1136" s="7"/>
      <c r="K1136" s="7"/>
    </row>
    <row r="1137" spans="1:11" s="15" customFormat="1" ht="22.5">
      <c r="A1137" s="183"/>
      <c r="B1137" s="184"/>
      <c r="C1137" s="185"/>
      <c r="D1137" s="26" t="s">
        <v>488</v>
      </c>
      <c r="E1137" s="13">
        <v>3935.24</v>
      </c>
      <c r="F1137" s="13">
        <v>3935.24</v>
      </c>
      <c r="G1137" s="13">
        <f t="shared" si="77"/>
        <v>100</v>
      </c>
      <c r="H1137" s="14"/>
      <c r="I1137" s="14"/>
      <c r="J1137" s="14"/>
      <c r="K1137" s="14"/>
    </row>
    <row r="1138" spans="1:11" s="8" customFormat="1" ht="24">
      <c r="A1138" s="183"/>
      <c r="B1138" s="184"/>
      <c r="C1138" s="185"/>
      <c r="D1138" s="10" t="s">
        <v>340</v>
      </c>
      <c r="E1138" s="11">
        <f>SUM(E1139,E1145)</f>
        <v>1105977.69</v>
      </c>
      <c r="F1138" s="11">
        <f>SUM(F1139,F1145)</f>
        <v>1094385.3599999999</v>
      </c>
      <c r="G1138" s="11">
        <f t="shared" si="77"/>
        <v>98.95184775381861</v>
      </c>
      <c r="H1138" s="7"/>
      <c r="I1138" s="7"/>
      <c r="J1138" s="7"/>
      <c r="K1138" s="7"/>
    </row>
    <row r="1139" spans="1:11" s="8" customFormat="1" ht="84">
      <c r="A1139" s="183"/>
      <c r="B1139" s="184"/>
      <c r="C1139" s="185"/>
      <c r="D1139" s="10" t="s">
        <v>121</v>
      </c>
      <c r="E1139" s="11">
        <f>SUM(E1140:E1144)</f>
        <v>943132.6</v>
      </c>
      <c r="F1139" s="11">
        <f>SUM(F1140:F1144)</f>
        <v>934777.5799999998</v>
      </c>
      <c r="G1139" s="11">
        <f t="shared" si="77"/>
        <v>99.11412032624044</v>
      </c>
      <c r="H1139" s="7"/>
      <c r="I1139" s="7"/>
      <c r="J1139" s="7"/>
      <c r="K1139" s="7"/>
    </row>
    <row r="1140" spans="1:11" s="15" customFormat="1" ht="22.5">
      <c r="A1140" s="183"/>
      <c r="B1140" s="184"/>
      <c r="C1140" s="185"/>
      <c r="D1140" s="26" t="s">
        <v>461</v>
      </c>
      <c r="E1140" s="13">
        <v>734603.64</v>
      </c>
      <c r="F1140" s="13">
        <v>728243.7</v>
      </c>
      <c r="G1140" s="13">
        <f t="shared" si="77"/>
        <v>99.13423516387694</v>
      </c>
      <c r="H1140" s="14"/>
      <c r="I1140" s="14"/>
      <c r="J1140" s="14"/>
      <c r="K1140" s="14"/>
    </row>
    <row r="1141" spans="1:11" s="15" customFormat="1" ht="22.5">
      <c r="A1141" s="183"/>
      <c r="B1141" s="184"/>
      <c r="C1141" s="185"/>
      <c r="D1141" s="26" t="s">
        <v>482</v>
      </c>
      <c r="E1141" s="13">
        <v>59813.34</v>
      </c>
      <c r="F1141" s="13">
        <v>59813.34</v>
      </c>
      <c r="G1141" s="13">
        <f t="shared" si="77"/>
        <v>100</v>
      </c>
      <c r="H1141" s="14"/>
      <c r="I1141" s="14"/>
      <c r="J1141" s="14"/>
      <c r="K1141" s="14"/>
    </row>
    <row r="1142" spans="1:11" s="15" customFormat="1" ht="22.5">
      <c r="A1142" s="183"/>
      <c r="B1142" s="184"/>
      <c r="C1142" s="185"/>
      <c r="D1142" s="26" t="s">
        <v>477</v>
      </c>
      <c r="E1142" s="13">
        <v>129528.53</v>
      </c>
      <c r="F1142" s="13">
        <v>128039.1</v>
      </c>
      <c r="G1142" s="13">
        <f t="shared" si="77"/>
        <v>98.85011433388459</v>
      </c>
      <c r="H1142" s="14"/>
      <c r="I1142" s="14"/>
      <c r="J1142" s="14"/>
      <c r="K1142" s="14"/>
    </row>
    <row r="1143" spans="1:11" s="15" customFormat="1" ht="11.25">
      <c r="A1143" s="183"/>
      <c r="B1143" s="184"/>
      <c r="C1143" s="185"/>
      <c r="D1143" s="26" t="s">
        <v>478</v>
      </c>
      <c r="E1143" s="13">
        <v>13403.09</v>
      </c>
      <c r="F1143" s="13">
        <v>12897.44</v>
      </c>
      <c r="G1143" s="13">
        <f t="shared" si="77"/>
        <v>96.22736249626018</v>
      </c>
      <c r="H1143" s="14"/>
      <c r="I1143" s="14"/>
      <c r="J1143" s="14"/>
      <c r="K1143" s="14"/>
    </row>
    <row r="1144" spans="1:11" s="15" customFormat="1" ht="11.25">
      <c r="A1144" s="183"/>
      <c r="B1144" s="184"/>
      <c r="C1144" s="185"/>
      <c r="D1144" s="26" t="s">
        <v>473</v>
      </c>
      <c r="E1144" s="13">
        <v>5784</v>
      </c>
      <c r="F1144" s="13">
        <v>5784</v>
      </c>
      <c r="G1144" s="13">
        <f t="shared" si="77"/>
        <v>100</v>
      </c>
      <c r="H1144" s="14"/>
      <c r="I1144" s="14"/>
      <c r="J1144" s="14"/>
      <c r="K1144" s="14"/>
    </row>
    <row r="1145" spans="1:11" s="8" customFormat="1" ht="36">
      <c r="A1145" s="183"/>
      <c r="B1145" s="184"/>
      <c r="C1145" s="185"/>
      <c r="D1145" s="10" t="s">
        <v>377</v>
      </c>
      <c r="E1145" s="11">
        <f>SUM(E1146:E1157)</f>
        <v>162845.09</v>
      </c>
      <c r="F1145" s="11">
        <f>SUM(F1146:F1157)</f>
        <v>159607.78</v>
      </c>
      <c r="G1145" s="11">
        <f t="shared" si="77"/>
        <v>98.0120309430269</v>
      </c>
      <c r="H1145" s="7"/>
      <c r="I1145" s="7"/>
      <c r="J1145" s="7"/>
      <c r="K1145" s="7"/>
    </row>
    <row r="1146" spans="1:11" s="15" customFormat="1" ht="22.5">
      <c r="A1146" s="183"/>
      <c r="B1146" s="184"/>
      <c r="C1146" s="185"/>
      <c r="D1146" s="26" t="s">
        <v>462</v>
      </c>
      <c r="E1146" s="13">
        <v>29623.12</v>
      </c>
      <c r="F1146" s="13">
        <v>29622.95</v>
      </c>
      <c r="G1146" s="13">
        <f t="shared" si="77"/>
        <v>99.99942612391943</v>
      </c>
      <c r="H1146" s="14"/>
      <c r="I1146" s="14"/>
      <c r="J1146" s="14"/>
      <c r="K1146" s="14"/>
    </row>
    <row r="1147" spans="1:11" s="15" customFormat="1" ht="11.25">
      <c r="A1147" s="183"/>
      <c r="B1147" s="184"/>
      <c r="C1147" s="185"/>
      <c r="D1147" s="26" t="s">
        <v>474</v>
      </c>
      <c r="E1147" s="13">
        <v>5657.4</v>
      </c>
      <c r="F1147" s="13">
        <v>5428.2</v>
      </c>
      <c r="G1147" s="13">
        <f t="shared" si="77"/>
        <v>95.94866899989395</v>
      </c>
      <c r="H1147" s="14"/>
      <c r="I1147" s="14"/>
      <c r="J1147" s="14"/>
      <c r="K1147" s="14"/>
    </row>
    <row r="1148" spans="1:11" s="15" customFormat="1" ht="11.25">
      <c r="A1148" s="183"/>
      <c r="B1148" s="184"/>
      <c r="C1148" s="185"/>
      <c r="D1148" s="26" t="s">
        <v>463</v>
      </c>
      <c r="E1148" s="13">
        <v>11700</v>
      </c>
      <c r="F1148" s="13">
        <v>11365.87</v>
      </c>
      <c r="G1148" s="13">
        <f t="shared" si="77"/>
        <v>97.14418803418803</v>
      </c>
      <c r="H1148" s="14"/>
      <c r="I1148" s="14"/>
      <c r="J1148" s="14"/>
      <c r="K1148" s="14"/>
    </row>
    <row r="1149" spans="1:11" s="15" customFormat="1" ht="11.25">
      <c r="A1149" s="183"/>
      <c r="B1149" s="184"/>
      <c r="C1149" s="185"/>
      <c r="D1149" s="26" t="s">
        <v>492</v>
      </c>
      <c r="E1149" s="13">
        <v>1250</v>
      </c>
      <c r="F1149" s="13">
        <v>903</v>
      </c>
      <c r="G1149" s="13">
        <f t="shared" si="77"/>
        <v>72.24</v>
      </c>
      <c r="H1149" s="14"/>
      <c r="I1149" s="14"/>
      <c r="J1149" s="14"/>
      <c r="K1149" s="14"/>
    </row>
    <row r="1150" spans="1:11" s="15" customFormat="1" ht="11.25">
      <c r="A1150" s="183"/>
      <c r="B1150" s="184"/>
      <c r="C1150" s="185"/>
      <c r="D1150" s="26" t="s">
        <v>464</v>
      </c>
      <c r="E1150" s="13">
        <v>53880.15</v>
      </c>
      <c r="F1150" s="13">
        <v>52515.73</v>
      </c>
      <c r="G1150" s="13">
        <f t="shared" si="77"/>
        <v>97.46767594373809</v>
      </c>
      <c r="H1150" s="14"/>
      <c r="I1150" s="14"/>
      <c r="J1150" s="14"/>
      <c r="K1150" s="14"/>
    </row>
    <row r="1151" spans="1:11" s="15" customFormat="1" ht="22.5">
      <c r="A1151" s="183"/>
      <c r="B1151" s="184"/>
      <c r="C1151" s="185"/>
      <c r="D1151" s="26" t="s">
        <v>465</v>
      </c>
      <c r="E1151" s="13">
        <v>2850</v>
      </c>
      <c r="F1151" s="13">
        <v>2635.3</v>
      </c>
      <c r="G1151" s="13">
        <f t="shared" si="77"/>
        <v>92.46666666666667</v>
      </c>
      <c r="H1151" s="14"/>
      <c r="I1151" s="14"/>
      <c r="J1151" s="14"/>
      <c r="K1151" s="14"/>
    </row>
    <row r="1152" spans="1:11" s="15" customFormat="1" ht="11.25">
      <c r="A1152" s="183"/>
      <c r="B1152" s="184"/>
      <c r="C1152" s="185"/>
      <c r="D1152" s="26" t="s">
        <v>485</v>
      </c>
      <c r="E1152" s="13">
        <v>23460</v>
      </c>
      <c r="F1152" s="13">
        <v>22712.31</v>
      </c>
      <c r="G1152" s="13">
        <f t="shared" si="77"/>
        <v>96.81291560102302</v>
      </c>
      <c r="H1152" s="14"/>
      <c r="I1152" s="14"/>
      <c r="J1152" s="14"/>
      <c r="K1152" s="14"/>
    </row>
    <row r="1153" spans="1:11" s="15" customFormat="1" ht="11.25">
      <c r="A1153" s="183"/>
      <c r="B1153" s="184"/>
      <c r="C1153" s="185"/>
      <c r="D1153" s="26" t="s">
        <v>466</v>
      </c>
      <c r="E1153" s="13">
        <v>3489.47</v>
      </c>
      <c r="F1153" s="13">
        <v>3489.47</v>
      </c>
      <c r="G1153" s="13">
        <f t="shared" si="77"/>
        <v>100</v>
      </c>
      <c r="H1153" s="14"/>
      <c r="I1153" s="14"/>
      <c r="J1153" s="14"/>
      <c r="K1153" s="14"/>
    </row>
    <row r="1154" spans="1:11" s="15" customFormat="1" ht="22.5">
      <c r="A1154" s="183"/>
      <c r="B1154" s="184"/>
      <c r="C1154" s="185"/>
      <c r="D1154" s="26" t="s">
        <v>486</v>
      </c>
      <c r="E1154" s="13">
        <v>22198.6</v>
      </c>
      <c r="F1154" s="13">
        <v>22198.6</v>
      </c>
      <c r="G1154" s="13">
        <f t="shared" si="77"/>
        <v>100</v>
      </c>
      <c r="H1154" s="14"/>
      <c r="I1154" s="14"/>
      <c r="J1154" s="14"/>
      <c r="K1154" s="14"/>
    </row>
    <row r="1155" spans="1:11" s="15" customFormat="1" ht="11.25">
      <c r="A1155" s="183"/>
      <c r="B1155" s="184"/>
      <c r="C1155" s="185"/>
      <c r="D1155" s="26" t="s">
        <v>239</v>
      </c>
      <c r="E1155" s="13">
        <v>641</v>
      </c>
      <c r="F1155" s="13">
        <v>641</v>
      </c>
      <c r="G1155" s="13">
        <f t="shared" si="77"/>
        <v>100</v>
      </c>
      <c r="H1155" s="14"/>
      <c r="I1155" s="14"/>
      <c r="J1155" s="14"/>
      <c r="K1155" s="14"/>
    </row>
    <row r="1156" spans="1:11" s="15" customFormat="1" ht="33.75">
      <c r="A1156" s="183"/>
      <c r="B1156" s="184"/>
      <c r="C1156" s="185"/>
      <c r="D1156" s="26" t="s">
        <v>240</v>
      </c>
      <c r="E1156" s="13">
        <v>1102.47</v>
      </c>
      <c r="F1156" s="13">
        <v>1102.47</v>
      </c>
      <c r="G1156" s="13">
        <f t="shared" si="77"/>
        <v>100</v>
      </c>
      <c r="H1156" s="14"/>
      <c r="I1156" s="14"/>
      <c r="J1156" s="14"/>
      <c r="K1156" s="14"/>
    </row>
    <row r="1157" spans="1:11" s="15" customFormat="1" ht="33.75">
      <c r="A1157" s="183"/>
      <c r="B1157" s="184"/>
      <c r="C1157" s="185"/>
      <c r="D1157" s="26" t="s">
        <v>497</v>
      </c>
      <c r="E1157" s="13">
        <v>6992.88</v>
      </c>
      <c r="F1157" s="13">
        <v>6992.88</v>
      </c>
      <c r="G1157" s="13">
        <f t="shared" si="77"/>
        <v>100</v>
      </c>
      <c r="H1157" s="14"/>
      <c r="I1157" s="14"/>
      <c r="J1157" s="14"/>
      <c r="K1157" s="14"/>
    </row>
    <row r="1158" spans="1:11" s="44" customFormat="1" ht="135">
      <c r="A1158" s="186"/>
      <c r="B1158" s="187"/>
      <c r="C1158" s="188"/>
      <c r="D1158" s="41" t="s">
        <v>120</v>
      </c>
      <c r="E1158" s="42"/>
      <c r="F1158" s="42"/>
      <c r="G1158" s="42"/>
      <c r="H1158" s="43"/>
      <c r="I1158" s="43"/>
      <c r="J1158" s="43"/>
      <c r="K1158" s="43"/>
    </row>
    <row r="1159" spans="1:11" s="8" customFormat="1" ht="12">
      <c r="A1159" s="16"/>
      <c r="B1159" s="16"/>
      <c r="C1159" s="16"/>
      <c r="D1159" s="17"/>
      <c r="E1159" s="18"/>
      <c r="F1159" s="18"/>
      <c r="G1159" s="18"/>
      <c r="H1159" s="7"/>
      <c r="I1159" s="7"/>
      <c r="J1159" s="7"/>
      <c r="K1159" s="7"/>
    </row>
    <row r="1160" spans="1:11" s="96" customFormat="1" ht="36">
      <c r="A1160" s="53"/>
      <c r="B1160" s="53"/>
      <c r="C1160" s="53" t="s">
        <v>316</v>
      </c>
      <c r="D1160" s="54" t="s">
        <v>317</v>
      </c>
      <c r="E1160" s="55">
        <f aca="true" t="shared" si="80" ref="E1160:F1162">SUM(E1161)</f>
        <v>122241</v>
      </c>
      <c r="F1160" s="55">
        <f t="shared" si="80"/>
        <v>117365.76000000001</v>
      </c>
      <c r="G1160" s="55">
        <f t="shared" si="77"/>
        <v>96.01178000834418</v>
      </c>
      <c r="H1160" s="95"/>
      <c r="I1160" s="95"/>
      <c r="J1160" s="95"/>
      <c r="K1160" s="95"/>
    </row>
    <row r="1161" spans="1:11" s="8" customFormat="1" ht="12">
      <c r="A1161" s="58"/>
      <c r="B1161" s="58"/>
      <c r="C1161" s="58"/>
      <c r="D1161" s="5" t="s">
        <v>264</v>
      </c>
      <c r="E1161" s="6">
        <f t="shared" si="80"/>
        <v>122241</v>
      </c>
      <c r="F1161" s="6">
        <f t="shared" si="80"/>
        <v>117365.76000000001</v>
      </c>
      <c r="G1161" s="6">
        <f t="shared" si="77"/>
        <v>96.01178000834418</v>
      </c>
      <c r="H1161" s="7"/>
      <c r="I1161" s="7"/>
      <c r="J1161" s="7"/>
      <c r="K1161" s="7"/>
    </row>
    <row r="1162" spans="1:11" s="8" customFormat="1" ht="24">
      <c r="A1162" s="180" t="s">
        <v>448</v>
      </c>
      <c r="B1162" s="181"/>
      <c r="C1162" s="182"/>
      <c r="D1162" s="10" t="s">
        <v>339</v>
      </c>
      <c r="E1162" s="11">
        <f t="shared" si="80"/>
        <v>122241</v>
      </c>
      <c r="F1162" s="11">
        <f t="shared" si="80"/>
        <v>117365.76000000001</v>
      </c>
      <c r="G1162" s="11">
        <f t="shared" si="77"/>
        <v>96.01178000834418</v>
      </c>
      <c r="H1162" s="7"/>
      <c r="I1162" s="7"/>
      <c r="J1162" s="7"/>
      <c r="K1162" s="7"/>
    </row>
    <row r="1163" spans="1:11" s="8" customFormat="1" ht="24">
      <c r="A1163" s="183"/>
      <c r="B1163" s="184"/>
      <c r="C1163" s="185"/>
      <c r="D1163" s="10" t="s">
        <v>371</v>
      </c>
      <c r="E1163" s="11">
        <f>SUM(E1164:E1167)</f>
        <v>122241</v>
      </c>
      <c r="F1163" s="11">
        <f>SUM(F1164:F1167)</f>
        <v>117365.76000000001</v>
      </c>
      <c r="G1163" s="11">
        <f t="shared" si="77"/>
        <v>96.01178000834418</v>
      </c>
      <c r="H1163" s="7"/>
      <c r="I1163" s="7"/>
      <c r="J1163" s="7"/>
      <c r="K1163" s="7"/>
    </row>
    <row r="1164" spans="1:11" s="15" customFormat="1" ht="22.5">
      <c r="A1164" s="183"/>
      <c r="B1164" s="184"/>
      <c r="C1164" s="185"/>
      <c r="D1164" s="26" t="s">
        <v>461</v>
      </c>
      <c r="E1164" s="13">
        <v>65905</v>
      </c>
      <c r="F1164" s="13">
        <v>64636.69</v>
      </c>
      <c r="G1164" s="13">
        <f t="shared" si="77"/>
        <v>98.0755481374706</v>
      </c>
      <c r="H1164" s="14"/>
      <c r="I1164" s="14"/>
      <c r="J1164" s="14"/>
      <c r="K1164" s="14"/>
    </row>
    <row r="1165" spans="1:11" s="15" customFormat="1" ht="26.25" customHeight="1">
      <c r="A1165" s="183"/>
      <c r="B1165" s="184"/>
      <c r="C1165" s="185"/>
      <c r="D1165" s="26" t="s">
        <v>477</v>
      </c>
      <c r="E1165" s="13">
        <v>17837</v>
      </c>
      <c r="F1165" s="13">
        <v>17098.83</v>
      </c>
      <c r="G1165" s="13">
        <f t="shared" si="77"/>
        <v>95.86157986208444</v>
      </c>
      <c r="H1165" s="14"/>
      <c r="I1165" s="14"/>
      <c r="J1165" s="14"/>
      <c r="K1165" s="14"/>
    </row>
    <row r="1166" spans="1:11" s="15" customFormat="1" ht="11.25">
      <c r="A1166" s="183"/>
      <c r="B1166" s="184"/>
      <c r="C1166" s="185"/>
      <c r="D1166" s="26" t="s">
        <v>478</v>
      </c>
      <c r="E1166" s="13">
        <v>2499</v>
      </c>
      <c r="F1166" s="13">
        <v>2399.24</v>
      </c>
      <c r="G1166" s="13">
        <f t="shared" si="77"/>
        <v>96.0080032012805</v>
      </c>
      <c r="H1166" s="14"/>
      <c r="I1166" s="14"/>
      <c r="J1166" s="14"/>
      <c r="K1166" s="14"/>
    </row>
    <row r="1167" spans="1:11" s="15" customFormat="1" ht="11.25">
      <c r="A1167" s="183"/>
      <c r="B1167" s="184"/>
      <c r="C1167" s="185"/>
      <c r="D1167" s="26" t="s">
        <v>473</v>
      </c>
      <c r="E1167" s="13">
        <v>36000</v>
      </c>
      <c r="F1167" s="13">
        <v>33231</v>
      </c>
      <c r="G1167" s="13">
        <f t="shared" si="77"/>
        <v>92.30833333333334</v>
      </c>
      <c r="H1167" s="14"/>
      <c r="I1167" s="14"/>
      <c r="J1167" s="14"/>
      <c r="K1167" s="14"/>
    </row>
    <row r="1168" spans="1:11" s="8" customFormat="1" ht="50.25" customHeight="1">
      <c r="A1168" s="183"/>
      <c r="B1168" s="184"/>
      <c r="C1168" s="185"/>
      <c r="D1168" s="150" t="s">
        <v>182</v>
      </c>
      <c r="E1168" s="42">
        <v>43210</v>
      </c>
      <c r="F1168" s="42">
        <v>39856.76</v>
      </c>
      <c r="G1168" s="42">
        <f>F1168*100/E1168</f>
        <v>92.23966674380931</v>
      </c>
      <c r="H1168" s="7"/>
      <c r="I1168" s="7"/>
      <c r="J1168" s="7"/>
      <c r="K1168" s="7"/>
    </row>
    <row r="1169" spans="1:11" s="8" customFormat="1" ht="21.75" customHeight="1">
      <c r="A1169" s="183"/>
      <c r="B1169" s="184"/>
      <c r="C1169" s="185"/>
      <c r="D1169" s="150" t="s">
        <v>0</v>
      </c>
      <c r="E1169" s="42">
        <f>SUM(E1170:E1171)</f>
        <v>79031</v>
      </c>
      <c r="F1169" s="42">
        <f>SUM(F1170:F1171)</f>
        <v>77509</v>
      </c>
      <c r="G1169" s="42">
        <f>F1169*100/E1169</f>
        <v>98.0741734256178</v>
      </c>
      <c r="H1169" s="7"/>
      <c r="I1169" s="7"/>
      <c r="J1169" s="7"/>
      <c r="K1169" s="7"/>
    </row>
    <row r="1170" spans="1:11" s="8" customFormat="1" ht="18.75" customHeight="1">
      <c r="A1170" s="183"/>
      <c r="B1170" s="184"/>
      <c r="C1170" s="185"/>
      <c r="D1170" s="151" t="s">
        <v>5</v>
      </c>
      <c r="E1170" s="42">
        <v>42921</v>
      </c>
      <c r="F1170" s="42">
        <v>41399</v>
      </c>
      <c r="G1170" s="42">
        <f>F1170*100/E1170</f>
        <v>96.45395028074836</v>
      </c>
      <c r="H1170" s="7"/>
      <c r="I1170" s="7"/>
      <c r="J1170" s="7"/>
      <c r="K1170" s="7"/>
    </row>
    <row r="1171" spans="1:11" s="8" customFormat="1" ht="30.75" customHeight="1">
      <c r="A1171" s="183"/>
      <c r="B1171" s="184"/>
      <c r="C1171" s="185"/>
      <c r="D1171" s="151" t="s">
        <v>6</v>
      </c>
      <c r="E1171" s="42">
        <v>36110</v>
      </c>
      <c r="F1171" s="42">
        <v>36110</v>
      </c>
      <c r="G1171" s="42">
        <f>F1171*100/E1171</f>
        <v>100</v>
      </c>
      <c r="H1171" s="7"/>
      <c r="I1171" s="7"/>
      <c r="J1171" s="7"/>
      <c r="K1171" s="7"/>
    </row>
    <row r="1172" spans="1:11" s="8" customFormat="1" ht="45.75" customHeight="1">
      <c r="A1172" s="186"/>
      <c r="B1172" s="187"/>
      <c r="C1172" s="188"/>
      <c r="D1172" s="151" t="s">
        <v>52</v>
      </c>
      <c r="E1172" s="42"/>
      <c r="F1172" s="42"/>
      <c r="G1172" s="42"/>
      <c r="H1172" s="7"/>
      <c r="I1172" s="7"/>
      <c r="J1172" s="7"/>
      <c r="K1172" s="7"/>
    </row>
    <row r="1173" spans="1:11" s="8" customFormat="1" ht="12">
      <c r="A1173" s="16"/>
      <c r="B1173" s="16"/>
      <c r="C1173" s="16"/>
      <c r="D1173" s="17"/>
      <c r="E1173" s="18"/>
      <c r="F1173" s="18"/>
      <c r="G1173" s="18"/>
      <c r="H1173" s="7"/>
      <c r="I1173" s="7"/>
      <c r="J1173" s="7"/>
      <c r="K1173" s="7"/>
    </row>
    <row r="1174" spans="1:11" s="57" customFormat="1" ht="24">
      <c r="A1174" s="53"/>
      <c r="B1174" s="53"/>
      <c r="C1174" s="53" t="s">
        <v>435</v>
      </c>
      <c r="D1174" s="54" t="s">
        <v>436</v>
      </c>
      <c r="E1174" s="55">
        <f>E1175</f>
        <v>210716.5</v>
      </c>
      <c r="F1174" s="55">
        <f>F1175</f>
        <v>207976.47</v>
      </c>
      <c r="G1174" s="55">
        <f t="shared" si="77"/>
        <v>98.69966044424618</v>
      </c>
      <c r="H1174" s="56"/>
      <c r="I1174" s="56"/>
      <c r="J1174" s="56"/>
      <c r="K1174" s="56"/>
    </row>
    <row r="1175" spans="1:11" s="8" customFormat="1" ht="12">
      <c r="A1175" s="58"/>
      <c r="B1175" s="58"/>
      <c r="C1175" s="58"/>
      <c r="D1175" s="5" t="s">
        <v>264</v>
      </c>
      <c r="E1175" s="6">
        <f>SUM(E1176,E1179)</f>
        <v>210716.5</v>
      </c>
      <c r="F1175" s="6">
        <f>SUM(F1176,F1179)</f>
        <v>207976.47</v>
      </c>
      <c r="G1175" s="6">
        <f t="shared" si="77"/>
        <v>98.69966044424618</v>
      </c>
      <c r="H1175" s="7"/>
      <c r="I1175" s="7"/>
      <c r="J1175" s="7"/>
      <c r="K1175" s="7"/>
    </row>
    <row r="1176" spans="1:11" s="8" customFormat="1" ht="24">
      <c r="A1176" s="180" t="s">
        <v>448</v>
      </c>
      <c r="B1176" s="181"/>
      <c r="C1176" s="182"/>
      <c r="D1176" s="10" t="s">
        <v>514</v>
      </c>
      <c r="E1176" s="11">
        <f>SUM(E1177)</f>
        <v>30000</v>
      </c>
      <c r="F1176" s="11">
        <f>SUM(F1177)</f>
        <v>27259.97</v>
      </c>
      <c r="G1176" s="11">
        <f t="shared" si="77"/>
        <v>90.86656666666667</v>
      </c>
      <c r="H1176" s="7"/>
      <c r="I1176" s="7"/>
      <c r="J1176" s="7"/>
      <c r="K1176" s="7"/>
    </row>
    <row r="1177" spans="1:11" s="15" customFormat="1" ht="78.75">
      <c r="A1177" s="183"/>
      <c r="B1177" s="184"/>
      <c r="C1177" s="185"/>
      <c r="D1177" s="26" t="s">
        <v>64</v>
      </c>
      <c r="E1177" s="13">
        <f>SUM(E1178)</f>
        <v>30000</v>
      </c>
      <c r="F1177" s="13">
        <f>SUM(F1178)</f>
        <v>27259.97</v>
      </c>
      <c r="G1177" s="13">
        <f t="shared" si="77"/>
        <v>90.86656666666667</v>
      </c>
      <c r="H1177" s="14"/>
      <c r="I1177" s="14"/>
      <c r="J1177" s="14"/>
      <c r="K1177" s="14"/>
    </row>
    <row r="1178" spans="1:11" s="15" customFormat="1" ht="33.75">
      <c r="A1178" s="183"/>
      <c r="B1178" s="184"/>
      <c r="C1178" s="185"/>
      <c r="D1178" s="26" t="s">
        <v>421</v>
      </c>
      <c r="E1178" s="13">
        <v>30000</v>
      </c>
      <c r="F1178" s="13">
        <v>27259.97</v>
      </c>
      <c r="G1178" s="13">
        <f t="shared" si="77"/>
        <v>90.86656666666667</v>
      </c>
      <c r="H1178" s="14"/>
      <c r="I1178" s="14"/>
      <c r="J1178" s="14"/>
      <c r="K1178" s="14"/>
    </row>
    <row r="1179" spans="1:11" s="8" customFormat="1" ht="24">
      <c r="A1179" s="183"/>
      <c r="B1179" s="184"/>
      <c r="C1179" s="185"/>
      <c r="D1179" s="10" t="s">
        <v>373</v>
      </c>
      <c r="E1179" s="11">
        <f>SUM(E1180)</f>
        <v>180716.5</v>
      </c>
      <c r="F1179" s="11">
        <f>SUM(F1180)</f>
        <v>180716.5</v>
      </c>
      <c r="G1179" s="11">
        <f t="shared" si="77"/>
        <v>100</v>
      </c>
      <c r="H1179" s="7"/>
      <c r="I1179" s="7"/>
      <c r="J1179" s="7"/>
      <c r="K1179" s="7"/>
    </row>
    <row r="1180" spans="1:11" s="15" customFormat="1" ht="11.25">
      <c r="A1180" s="183"/>
      <c r="B1180" s="184"/>
      <c r="C1180" s="185"/>
      <c r="D1180" s="12" t="s">
        <v>512</v>
      </c>
      <c r="E1180" s="19">
        <f>SUM(E1181:E1182)</f>
        <v>180716.5</v>
      </c>
      <c r="F1180" s="19">
        <f>SUM(F1181:F1182)</f>
        <v>180716.5</v>
      </c>
      <c r="G1180" s="19">
        <f t="shared" si="77"/>
        <v>100</v>
      </c>
      <c r="H1180" s="14"/>
      <c r="I1180" s="14"/>
      <c r="J1180" s="14"/>
      <c r="K1180" s="14"/>
    </row>
    <row r="1181" spans="1:11" s="15" customFormat="1" ht="11.25">
      <c r="A1181" s="183"/>
      <c r="B1181" s="184"/>
      <c r="C1181" s="185"/>
      <c r="D1181" s="151" t="s">
        <v>5</v>
      </c>
      <c r="E1181" s="19">
        <v>72716.5</v>
      </c>
      <c r="F1181" s="19">
        <v>72716.5</v>
      </c>
      <c r="G1181" s="19">
        <f t="shared" si="77"/>
        <v>100</v>
      </c>
      <c r="H1181" s="14"/>
      <c r="I1181" s="14"/>
      <c r="J1181" s="14"/>
      <c r="K1181" s="14"/>
    </row>
    <row r="1182" spans="1:11" s="15" customFormat="1" ht="33.75">
      <c r="A1182" s="183"/>
      <c r="B1182" s="184"/>
      <c r="C1182" s="185"/>
      <c r="D1182" s="151" t="s">
        <v>6</v>
      </c>
      <c r="E1182" s="19">
        <v>108000</v>
      </c>
      <c r="F1182" s="19">
        <v>108000</v>
      </c>
      <c r="G1182" s="19">
        <f aca="true" t="shared" si="81" ref="G1182:G1188">F1182*100/E1182</f>
        <v>100</v>
      </c>
      <c r="H1182" s="14"/>
      <c r="I1182" s="14"/>
      <c r="J1182" s="14"/>
      <c r="K1182" s="14"/>
    </row>
    <row r="1183" spans="1:11" s="8" customFormat="1" ht="33.75">
      <c r="A1183" s="186"/>
      <c r="B1183" s="187"/>
      <c r="C1183" s="188"/>
      <c r="D1183" s="152" t="s">
        <v>7</v>
      </c>
      <c r="E1183" s="18"/>
      <c r="F1183" s="18"/>
      <c r="G1183" s="18"/>
      <c r="H1183" s="7"/>
      <c r="I1183" s="7"/>
      <c r="J1183" s="7"/>
      <c r="K1183" s="7"/>
    </row>
    <row r="1184" spans="1:11" s="8" customFormat="1" ht="12">
      <c r="A1184" s="113"/>
      <c r="B1184" s="113"/>
      <c r="C1184" s="113"/>
      <c r="D1184" s="10"/>
      <c r="E1184" s="11"/>
      <c r="F1184" s="11"/>
      <c r="G1184" s="11"/>
      <c r="H1184" s="7"/>
      <c r="I1184" s="7"/>
      <c r="J1184" s="7"/>
      <c r="K1184" s="7"/>
    </row>
    <row r="1185" spans="1:11" s="89" customFormat="1" ht="24">
      <c r="A1185" s="84"/>
      <c r="B1185" s="84"/>
      <c r="C1185" s="84" t="s">
        <v>8</v>
      </c>
      <c r="D1185" s="86" t="s">
        <v>449</v>
      </c>
      <c r="E1185" s="87">
        <f aca="true" t="shared" si="82" ref="E1185:F1187">SUM(E1186)</f>
        <v>40000</v>
      </c>
      <c r="F1185" s="87">
        <f t="shared" si="82"/>
        <v>40000</v>
      </c>
      <c r="G1185" s="87">
        <f t="shared" si="81"/>
        <v>100</v>
      </c>
      <c r="H1185" s="88"/>
      <c r="I1185" s="88"/>
      <c r="J1185" s="88"/>
      <c r="K1185" s="88"/>
    </row>
    <row r="1186" spans="1:255" s="1" customFormat="1" ht="12">
      <c r="A1186" s="91"/>
      <c r="B1186" s="91"/>
      <c r="C1186" s="91"/>
      <c r="D1186" s="93" t="s">
        <v>264</v>
      </c>
      <c r="E1186" s="94">
        <f t="shared" si="82"/>
        <v>40000</v>
      </c>
      <c r="F1186" s="94">
        <f t="shared" si="82"/>
        <v>40000</v>
      </c>
      <c r="G1186" s="94">
        <f t="shared" si="81"/>
        <v>100</v>
      </c>
      <c r="H1186" s="4"/>
      <c r="I1186" s="4"/>
      <c r="J1186" s="4"/>
      <c r="K1186" s="4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</row>
    <row r="1187" spans="1:255" s="1" customFormat="1" ht="24">
      <c r="A1187" s="189" t="s">
        <v>448</v>
      </c>
      <c r="B1187" s="190"/>
      <c r="C1187" s="191"/>
      <c r="D1187" s="23" t="s">
        <v>369</v>
      </c>
      <c r="E1187" s="24">
        <f t="shared" si="82"/>
        <v>40000</v>
      </c>
      <c r="F1187" s="24">
        <f t="shared" si="82"/>
        <v>40000</v>
      </c>
      <c r="G1187" s="24">
        <f t="shared" si="81"/>
        <v>100</v>
      </c>
      <c r="H1187" s="4"/>
      <c r="I1187" s="4"/>
      <c r="J1187" s="4"/>
      <c r="K1187" s="4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  <c r="IP1187" s="2"/>
      <c r="IQ1187" s="2"/>
      <c r="IR1187" s="2"/>
      <c r="IS1187" s="2"/>
      <c r="IT1187" s="2"/>
      <c r="IU1187" s="2"/>
    </row>
    <row r="1188" spans="1:255" s="34" customFormat="1" ht="11.25">
      <c r="A1188" s="195"/>
      <c r="B1188" s="196"/>
      <c r="C1188" s="197"/>
      <c r="D1188" s="31" t="s">
        <v>512</v>
      </c>
      <c r="E1188" s="32">
        <v>40000</v>
      </c>
      <c r="F1188" s="32">
        <v>40000</v>
      </c>
      <c r="G1188" s="32">
        <f t="shared" si="81"/>
        <v>100</v>
      </c>
      <c r="H1188" s="33"/>
      <c r="I1188" s="33"/>
      <c r="J1188" s="33"/>
      <c r="K1188" s="33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9"/>
      <c r="BQ1188" s="39"/>
      <c r="BR1188" s="39"/>
      <c r="BS1188" s="39"/>
      <c r="BT1188" s="39"/>
      <c r="BU1188" s="39"/>
      <c r="BV1188" s="39"/>
      <c r="BW1188" s="39"/>
      <c r="BX1188" s="39"/>
      <c r="BY1188" s="39"/>
      <c r="BZ1188" s="39"/>
      <c r="CA1188" s="39"/>
      <c r="CB1188" s="39"/>
      <c r="CC1188" s="39"/>
      <c r="CD1188" s="39"/>
      <c r="CE1188" s="39"/>
      <c r="CF1188" s="39"/>
      <c r="CG1188" s="39"/>
      <c r="CH1188" s="39"/>
      <c r="CI1188" s="39"/>
      <c r="CJ1188" s="39"/>
      <c r="CK1188" s="39"/>
      <c r="CL1188" s="39"/>
      <c r="CM1188" s="39"/>
      <c r="CN1188" s="39"/>
      <c r="CO1188" s="39"/>
      <c r="CP1188" s="39"/>
      <c r="CQ1188" s="39"/>
      <c r="CR1188" s="39"/>
      <c r="CS1188" s="39"/>
      <c r="CT1188" s="39"/>
      <c r="CU1188" s="39"/>
      <c r="CV1188" s="39"/>
      <c r="CW1188" s="39"/>
      <c r="CX1188" s="39"/>
      <c r="CY1188" s="39"/>
      <c r="CZ1188" s="39"/>
      <c r="DA1188" s="39"/>
      <c r="DB1188" s="39"/>
      <c r="DC1188" s="39"/>
      <c r="DD1188" s="39"/>
      <c r="DE1188" s="39"/>
      <c r="DF1188" s="39"/>
      <c r="DG1188" s="39"/>
      <c r="DH1188" s="39"/>
      <c r="DI1188" s="39"/>
      <c r="DJ1188" s="39"/>
      <c r="DK1188" s="39"/>
      <c r="DL1188" s="39"/>
      <c r="DM1188" s="39"/>
      <c r="DN1188" s="39"/>
      <c r="DO1188" s="39"/>
      <c r="DP1188" s="39"/>
      <c r="DQ1188" s="39"/>
      <c r="DR1188" s="39"/>
      <c r="DS1188" s="39"/>
      <c r="DT1188" s="39"/>
      <c r="DU1188" s="39"/>
      <c r="DV1188" s="39"/>
      <c r="DW1188" s="39"/>
      <c r="DX1188" s="39"/>
      <c r="DY1188" s="39"/>
      <c r="DZ1188" s="39"/>
      <c r="EA1188" s="39"/>
      <c r="EB1188" s="39"/>
      <c r="EC1188" s="39"/>
      <c r="ED1188" s="39"/>
      <c r="EE1188" s="39"/>
      <c r="EF1188" s="39"/>
      <c r="EG1188" s="39"/>
      <c r="EH1188" s="39"/>
      <c r="EI1188" s="39"/>
      <c r="EJ1188" s="39"/>
      <c r="EK1188" s="39"/>
      <c r="EL1188" s="39"/>
      <c r="EM1188" s="39"/>
      <c r="EN1188" s="39"/>
      <c r="EO1188" s="39"/>
      <c r="EP1188" s="39"/>
      <c r="EQ1188" s="39"/>
      <c r="ER1188" s="39"/>
      <c r="ES1188" s="39"/>
      <c r="ET1188" s="39"/>
      <c r="EU1188" s="39"/>
      <c r="EV1188" s="39"/>
      <c r="EW1188" s="39"/>
      <c r="EX1188" s="39"/>
      <c r="EY1188" s="39"/>
      <c r="EZ1188" s="39"/>
      <c r="FA1188" s="39"/>
      <c r="FB1188" s="39"/>
      <c r="FC1188" s="39"/>
      <c r="FD1188" s="39"/>
      <c r="FE1188" s="39"/>
      <c r="FF1188" s="39"/>
      <c r="FG1188" s="39"/>
      <c r="FH1188" s="39"/>
      <c r="FI1188" s="39"/>
      <c r="FJ1188" s="39"/>
      <c r="FK1188" s="39"/>
      <c r="FL1188" s="39"/>
      <c r="FM1188" s="39"/>
      <c r="FN1188" s="39"/>
      <c r="FO1188" s="39"/>
      <c r="FP1188" s="39"/>
      <c r="FQ1188" s="39"/>
      <c r="FR1188" s="39"/>
      <c r="FS1188" s="39"/>
      <c r="FT1188" s="39"/>
      <c r="FU1188" s="39"/>
      <c r="FV1188" s="39"/>
      <c r="FW1188" s="39"/>
      <c r="FX1188" s="39"/>
      <c r="FY1188" s="39"/>
      <c r="FZ1188" s="39"/>
      <c r="GA1188" s="39"/>
      <c r="GB1188" s="39"/>
      <c r="GC1188" s="39"/>
      <c r="GD1188" s="39"/>
      <c r="GE1188" s="39"/>
      <c r="GF1188" s="39"/>
      <c r="GG1188" s="39"/>
      <c r="GH1188" s="39"/>
      <c r="GI1188" s="39"/>
      <c r="GJ1188" s="39"/>
      <c r="GK1188" s="39"/>
      <c r="GL1188" s="39"/>
      <c r="GM1188" s="39"/>
      <c r="GN1188" s="39"/>
      <c r="GO1188" s="39"/>
      <c r="GP1188" s="39"/>
      <c r="GQ1188" s="39"/>
      <c r="GR1188" s="39"/>
      <c r="GS1188" s="39"/>
      <c r="GT1188" s="39"/>
      <c r="GU1188" s="39"/>
      <c r="GV1188" s="39"/>
      <c r="GW1188" s="39"/>
      <c r="GX1188" s="39"/>
      <c r="GY1188" s="39"/>
      <c r="GZ1188" s="39"/>
      <c r="HA1188" s="39"/>
      <c r="HB1188" s="39"/>
      <c r="HC1188" s="39"/>
      <c r="HD1188" s="39"/>
      <c r="HE1188" s="39"/>
      <c r="HF1188" s="39"/>
      <c r="HG1188" s="39"/>
      <c r="HH1188" s="39"/>
      <c r="HI1188" s="39"/>
      <c r="HJ1188" s="39"/>
      <c r="HK1188" s="39"/>
      <c r="HL1188" s="39"/>
      <c r="HM1188" s="39"/>
      <c r="HN1188" s="39"/>
      <c r="HO1188" s="39"/>
      <c r="HP1188" s="39"/>
      <c r="HQ1188" s="39"/>
      <c r="HR1188" s="39"/>
      <c r="HS1188" s="39"/>
      <c r="HT1188" s="39"/>
      <c r="HU1188" s="39"/>
      <c r="HV1188" s="39"/>
      <c r="HW1188" s="39"/>
      <c r="HX1188" s="39"/>
      <c r="HY1188" s="39"/>
      <c r="HZ1188" s="39"/>
      <c r="IA1188" s="39"/>
      <c r="IB1188" s="39"/>
      <c r="IC1188" s="39"/>
      <c r="ID1188" s="39"/>
      <c r="IE1188" s="39"/>
      <c r="IF1188" s="39"/>
      <c r="IG1188" s="39"/>
      <c r="IH1188" s="39"/>
      <c r="II1188" s="39"/>
      <c r="IJ1188" s="39"/>
      <c r="IK1188" s="39"/>
      <c r="IL1188" s="39"/>
      <c r="IM1188" s="39"/>
      <c r="IN1188" s="39"/>
      <c r="IO1188" s="39"/>
      <c r="IP1188" s="39"/>
      <c r="IQ1188" s="39"/>
      <c r="IR1188" s="39"/>
      <c r="IS1188" s="39"/>
      <c r="IT1188" s="39"/>
      <c r="IU1188" s="39"/>
    </row>
    <row r="1189" spans="1:255" s="1" customFormat="1" ht="12">
      <c r="A1189" s="28"/>
      <c r="B1189" s="28"/>
      <c r="C1189" s="28"/>
      <c r="D1189" s="23"/>
      <c r="E1189" s="24"/>
      <c r="F1189" s="24"/>
      <c r="G1189" s="24"/>
      <c r="H1189" s="4"/>
      <c r="I1189" s="4"/>
      <c r="J1189" s="4"/>
      <c r="K1189" s="4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  <c r="IU1189" s="2"/>
    </row>
    <row r="1190" spans="1:11" s="8" customFormat="1" ht="12">
      <c r="A1190" s="53"/>
      <c r="B1190" s="53"/>
      <c r="C1190" s="53" t="s">
        <v>440</v>
      </c>
      <c r="D1190" s="54" t="s">
        <v>263</v>
      </c>
      <c r="E1190" s="55">
        <f>E1191</f>
        <v>31480.41</v>
      </c>
      <c r="F1190" s="55">
        <f>F1191</f>
        <v>20992</v>
      </c>
      <c r="G1190" s="55">
        <f aca="true" t="shared" si="83" ref="G1190:G1303">F1190*100/E1190</f>
        <v>66.68274015490904</v>
      </c>
      <c r="H1190" s="7"/>
      <c r="I1190" s="7"/>
      <c r="J1190" s="7"/>
      <c r="K1190" s="7"/>
    </row>
    <row r="1191" spans="1:11" s="8" customFormat="1" ht="12">
      <c r="A1191" s="58"/>
      <c r="B1191" s="58"/>
      <c r="C1191" s="58"/>
      <c r="D1191" s="5" t="s">
        <v>264</v>
      </c>
      <c r="E1191" s="6">
        <f>SUM(E1192,E1194,E1197)</f>
        <v>31480.41</v>
      </c>
      <c r="F1191" s="6">
        <f>SUM(F1192,F1194,F1197)</f>
        <v>20992</v>
      </c>
      <c r="G1191" s="6">
        <f t="shared" si="83"/>
        <v>66.68274015490904</v>
      </c>
      <c r="H1191" s="7"/>
      <c r="I1191" s="7"/>
      <c r="J1191" s="7"/>
      <c r="K1191" s="7"/>
    </row>
    <row r="1192" spans="1:11" s="8" customFormat="1" ht="24">
      <c r="A1192" s="180" t="s">
        <v>448</v>
      </c>
      <c r="B1192" s="181"/>
      <c r="C1192" s="182"/>
      <c r="D1192" s="10" t="s">
        <v>514</v>
      </c>
      <c r="E1192" s="11">
        <f>SUM(E1193)</f>
        <v>5000</v>
      </c>
      <c r="F1192" s="11">
        <f>SUM(F1193)</f>
        <v>5000</v>
      </c>
      <c r="G1192" s="11">
        <f t="shared" si="83"/>
        <v>100</v>
      </c>
      <c r="H1192" s="7"/>
      <c r="I1192" s="7"/>
      <c r="J1192" s="7"/>
      <c r="K1192" s="7"/>
    </row>
    <row r="1193" spans="1:11" s="8" customFormat="1" ht="101.25">
      <c r="A1193" s="183"/>
      <c r="B1193" s="184"/>
      <c r="C1193" s="185"/>
      <c r="D1193" s="26" t="s">
        <v>199</v>
      </c>
      <c r="E1193" s="13">
        <v>5000</v>
      </c>
      <c r="F1193" s="13">
        <v>5000</v>
      </c>
      <c r="G1193" s="13">
        <f>F1193*100/E1193</f>
        <v>100</v>
      </c>
      <c r="H1193" s="7"/>
      <c r="I1193" s="7"/>
      <c r="J1193" s="7"/>
      <c r="K1193" s="7"/>
    </row>
    <row r="1194" spans="1:11" s="8" customFormat="1" ht="24">
      <c r="A1194" s="183"/>
      <c r="B1194" s="184"/>
      <c r="C1194" s="185"/>
      <c r="D1194" s="10" t="s">
        <v>373</v>
      </c>
      <c r="E1194" s="11">
        <f>SUM(E1195)</f>
        <v>14940</v>
      </c>
      <c r="F1194" s="11">
        <f>SUM(F1195)</f>
        <v>6487</v>
      </c>
      <c r="G1194" s="11">
        <f t="shared" si="83"/>
        <v>43.42034805890228</v>
      </c>
      <c r="H1194" s="7"/>
      <c r="I1194" s="7"/>
      <c r="J1194" s="7"/>
      <c r="K1194" s="7"/>
    </row>
    <row r="1195" spans="1:11" s="15" customFormat="1" ht="11.25">
      <c r="A1195" s="183"/>
      <c r="B1195" s="184"/>
      <c r="C1195" s="185"/>
      <c r="D1195" s="26" t="s">
        <v>512</v>
      </c>
      <c r="E1195" s="13">
        <v>14940</v>
      </c>
      <c r="F1195" s="13">
        <v>6487</v>
      </c>
      <c r="G1195" s="13">
        <f t="shared" si="83"/>
        <v>43.42034805890228</v>
      </c>
      <c r="H1195" s="14"/>
      <c r="I1195" s="14"/>
      <c r="J1195" s="14"/>
      <c r="K1195" s="14"/>
    </row>
    <row r="1196" spans="1:11" s="44" customFormat="1" ht="33.75">
      <c r="A1196" s="183"/>
      <c r="B1196" s="184"/>
      <c r="C1196" s="185"/>
      <c r="D1196" s="41" t="s">
        <v>1</v>
      </c>
      <c r="E1196" s="42"/>
      <c r="F1196" s="42"/>
      <c r="G1196" s="42"/>
      <c r="H1196" s="43"/>
      <c r="I1196" s="43"/>
      <c r="J1196" s="43"/>
      <c r="K1196" s="43"/>
    </row>
    <row r="1197" spans="1:11" s="8" customFormat="1" ht="24">
      <c r="A1197" s="183"/>
      <c r="B1197" s="184"/>
      <c r="C1197" s="185"/>
      <c r="D1197" s="10" t="s">
        <v>501</v>
      </c>
      <c r="E1197" s="11">
        <f>SUM(E1198)</f>
        <v>11540.41</v>
      </c>
      <c r="F1197" s="11">
        <f>SUM(F1198)</f>
        <v>9505</v>
      </c>
      <c r="G1197" s="11">
        <f t="shared" si="83"/>
        <v>82.36275834220795</v>
      </c>
      <c r="H1197" s="7"/>
      <c r="I1197" s="7"/>
      <c r="J1197" s="7"/>
      <c r="K1197" s="7"/>
    </row>
    <row r="1198" spans="1:11" s="8" customFormat="1" ht="36">
      <c r="A1198" s="183"/>
      <c r="B1198" s="184"/>
      <c r="C1198" s="185"/>
      <c r="D1198" s="10" t="s">
        <v>503</v>
      </c>
      <c r="E1198" s="11">
        <f>SUM(E1199)</f>
        <v>11540.41</v>
      </c>
      <c r="F1198" s="11">
        <f>SUM(F1199)</f>
        <v>9505</v>
      </c>
      <c r="G1198" s="11">
        <f t="shared" si="83"/>
        <v>82.36275834220795</v>
      </c>
      <c r="H1198" s="7"/>
      <c r="I1198" s="7"/>
      <c r="J1198" s="7"/>
      <c r="K1198" s="7"/>
    </row>
    <row r="1199" spans="1:11" s="15" customFormat="1" ht="11.25">
      <c r="A1199" s="183"/>
      <c r="B1199" s="184"/>
      <c r="C1199" s="185"/>
      <c r="D1199" s="26" t="s">
        <v>464</v>
      </c>
      <c r="E1199" s="13">
        <v>11540.41</v>
      </c>
      <c r="F1199" s="13">
        <v>9505</v>
      </c>
      <c r="G1199" s="13">
        <f t="shared" si="83"/>
        <v>82.36275834220795</v>
      </c>
      <c r="H1199" s="14"/>
      <c r="I1199" s="14"/>
      <c r="J1199" s="14"/>
      <c r="K1199" s="14"/>
    </row>
    <row r="1200" spans="1:11" s="44" customFormat="1" ht="33.75">
      <c r="A1200" s="186"/>
      <c r="B1200" s="187"/>
      <c r="C1200" s="188"/>
      <c r="D1200" s="41" t="s">
        <v>87</v>
      </c>
      <c r="E1200" s="42"/>
      <c r="F1200" s="42"/>
      <c r="G1200" s="42"/>
      <c r="H1200" s="43"/>
      <c r="I1200" s="43"/>
      <c r="J1200" s="43"/>
      <c r="K1200" s="43"/>
    </row>
    <row r="1201" spans="1:11" s="8" customFormat="1" ht="12">
      <c r="A1201" s="113"/>
      <c r="B1201" s="113"/>
      <c r="C1201" s="113"/>
      <c r="D1201" s="10"/>
      <c r="E1201" s="11"/>
      <c r="F1201" s="11"/>
      <c r="G1201" s="11"/>
      <c r="H1201" s="7"/>
      <c r="I1201" s="7"/>
      <c r="J1201" s="7"/>
      <c r="K1201" s="7"/>
    </row>
    <row r="1202" spans="1:11" s="82" customFormat="1" ht="24">
      <c r="A1202" s="78" t="s">
        <v>328</v>
      </c>
      <c r="B1202" s="78" t="s">
        <v>107</v>
      </c>
      <c r="C1202" s="78"/>
      <c r="D1202" s="79" t="s">
        <v>108</v>
      </c>
      <c r="E1202" s="80">
        <f>SUM(E1204)</f>
        <v>56345.04</v>
      </c>
      <c r="F1202" s="80">
        <f>SUM(F1204)</f>
        <v>56227</v>
      </c>
      <c r="G1202" s="80">
        <f t="shared" si="83"/>
        <v>99.79050507373852</v>
      </c>
      <c r="H1202" s="81"/>
      <c r="I1202" s="81"/>
      <c r="J1202" s="81"/>
      <c r="K1202" s="81"/>
    </row>
    <row r="1203" spans="1:11" ht="12">
      <c r="A1203" s="28"/>
      <c r="B1203" s="28"/>
      <c r="C1203" s="28"/>
      <c r="D1203" s="23"/>
      <c r="E1203" s="24"/>
      <c r="F1203" s="24"/>
      <c r="G1203" s="24"/>
      <c r="H1203" s="4"/>
      <c r="I1203" s="4"/>
      <c r="J1203" s="4"/>
      <c r="K1203" s="4"/>
    </row>
    <row r="1204" spans="1:11" s="160" customFormat="1" ht="12">
      <c r="A1204" s="156"/>
      <c r="B1204" s="156"/>
      <c r="C1204" s="156" t="s">
        <v>109</v>
      </c>
      <c r="D1204" s="157" t="s">
        <v>263</v>
      </c>
      <c r="E1204" s="158">
        <f>SUM(E1205)</f>
        <v>56345.04</v>
      </c>
      <c r="F1204" s="158">
        <f>SUM(F1205)</f>
        <v>56227</v>
      </c>
      <c r="G1204" s="158">
        <f t="shared" si="83"/>
        <v>99.79050507373852</v>
      </c>
      <c r="H1204" s="159"/>
      <c r="I1204" s="159"/>
      <c r="J1204" s="159"/>
      <c r="K1204" s="159"/>
    </row>
    <row r="1205" spans="1:11" ht="12">
      <c r="A1205" s="91"/>
      <c r="B1205" s="91"/>
      <c r="C1205" s="91"/>
      <c r="D1205" s="93" t="s">
        <v>264</v>
      </c>
      <c r="E1205" s="94">
        <f>SUM(E1206,E1208)</f>
        <v>56345.04</v>
      </c>
      <c r="F1205" s="94">
        <f>SUM(F1206,F1208)</f>
        <v>56227</v>
      </c>
      <c r="G1205" s="94">
        <f t="shared" si="83"/>
        <v>99.79050507373852</v>
      </c>
      <c r="H1205" s="4"/>
      <c r="I1205" s="4"/>
      <c r="J1205" s="4"/>
      <c r="K1205" s="4"/>
    </row>
    <row r="1206" spans="1:11" ht="24">
      <c r="A1206" s="180" t="s">
        <v>448</v>
      </c>
      <c r="B1206" s="181"/>
      <c r="C1206" s="182"/>
      <c r="D1206" s="23" t="s">
        <v>338</v>
      </c>
      <c r="E1206" s="24">
        <f>SUM(E1207)</f>
        <v>11548.54</v>
      </c>
      <c r="F1206" s="24">
        <f>SUM(F1207)</f>
        <v>11548.54</v>
      </c>
      <c r="G1206" s="24">
        <f t="shared" si="83"/>
        <v>99.99999999999999</v>
      </c>
      <c r="H1206" s="4"/>
      <c r="I1206" s="4"/>
      <c r="J1206" s="4"/>
      <c r="K1206" s="4"/>
    </row>
    <row r="1207" spans="1:11" s="15" customFormat="1" ht="22.5">
      <c r="A1207" s="183"/>
      <c r="B1207" s="184"/>
      <c r="C1207" s="185"/>
      <c r="D1207" s="26" t="s">
        <v>508</v>
      </c>
      <c r="E1207" s="13">
        <v>11548.54</v>
      </c>
      <c r="F1207" s="13">
        <v>11548.54</v>
      </c>
      <c r="G1207" s="13">
        <f t="shared" si="83"/>
        <v>99.99999999999999</v>
      </c>
      <c r="H1207" s="14"/>
      <c r="I1207" s="14"/>
      <c r="J1207" s="14"/>
      <c r="K1207" s="14"/>
    </row>
    <row r="1208" spans="1:11" ht="48">
      <c r="A1208" s="183"/>
      <c r="B1208" s="184"/>
      <c r="C1208" s="185"/>
      <c r="D1208" s="23" t="s">
        <v>88</v>
      </c>
      <c r="E1208" s="24">
        <f>SUM(E1209)</f>
        <v>44796.5</v>
      </c>
      <c r="F1208" s="24">
        <f>SUM(F1209)</f>
        <v>44678.46</v>
      </c>
      <c r="G1208" s="24">
        <f t="shared" si="83"/>
        <v>99.73649727099216</v>
      </c>
      <c r="H1208" s="4"/>
      <c r="I1208" s="4"/>
      <c r="J1208" s="4"/>
      <c r="K1208" s="4"/>
    </row>
    <row r="1209" spans="1:11" ht="72">
      <c r="A1209" s="183"/>
      <c r="B1209" s="184"/>
      <c r="C1209" s="185"/>
      <c r="D1209" s="23" t="s">
        <v>89</v>
      </c>
      <c r="E1209" s="24">
        <f>SUM(E1210:E1215)</f>
        <v>44796.5</v>
      </c>
      <c r="F1209" s="24">
        <f>SUM(F1210:F1215)</f>
        <v>44678.46</v>
      </c>
      <c r="G1209" s="24">
        <f t="shared" si="83"/>
        <v>99.73649727099216</v>
      </c>
      <c r="H1209" s="4"/>
      <c r="I1209" s="4"/>
      <c r="J1209" s="4"/>
      <c r="K1209" s="4"/>
    </row>
    <row r="1210" spans="1:11" s="15" customFormat="1" ht="22.5">
      <c r="A1210" s="183"/>
      <c r="B1210" s="184"/>
      <c r="C1210" s="185"/>
      <c r="D1210" s="26" t="s">
        <v>461</v>
      </c>
      <c r="E1210" s="13">
        <v>11955.11</v>
      </c>
      <c r="F1210" s="13">
        <v>11955.07</v>
      </c>
      <c r="G1210" s="13">
        <f t="shared" si="83"/>
        <v>99.99966541504008</v>
      </c>
      <c r="H1210" s="14"/>
      <c r="I1210" s="14"/>
      <c r="J1210" s="14"/>
      <c r="K1210" s="14"/>
    </row>
    <row r="1211" spans="1:11" s="15" customFormat="1" ht="22.5">
      <c r="A1211" s="183"/>
      <c r="B1211" s="184"/>
      <c r="C1211" s="185"/>
      <c r="D1211" s="26" t="s">
        <v>477</v>
      </c>
      <c r="E1211" s="13">
        <v>4267.33</v>
      </c>
      <c r="F1211" s="13">
        <v>4267.33</v>
      </c>
      <c r="G1211" s="13">
        <f t="shared" si="83"/>
        <v>100</v>
      </c>
      <c r="H1211" s="14"/>
      <c r="I1211" s="14"/>
      <c r="J1211" s="14"/>
      <c r="K1211" s="14"/>
    </row>
    <row r="1212" spans="1:11" s="15" customFormat="1" ht="11.25">
      <c r="A1212" s="183"/>
      <c r="B1212" s="184"/>
      <c r="C1212" s="185"/>
      <c r="D1212" s="26" t="s">
        <v>478</v>
      </c>
      <c r="E1212" s="13">
        <v>574.06</v>
      </c>
      <c r="F1212" s="13">
        <v>574.06</v>
      </c>
      <c r="G1212" s="13">
        <f t="shared" si="83"/>
        <v>100</v>
      </c>
      <c r="H1212" s="14"/>
      <c r="I1212" s="14"/>
      <c r="J1212" s="14"/>
      <c r="K1212" s="14"/>
    </row>
    <row r="1213" spans="1:11" s="15" customFormat="1" ht="11.25">
      <c r="A1213" s="183"/>
      <c r="B1213" s="184"/>
      <c r="C1213" s="185"/>
      <c r="D1213" s="26" t="s">
        <v>473</v>
      </c>
      <c r="E1213" s="13">
        <v>13000</v>
      </c>
      <c r="F1213" s="13">
        <v>13000</v>
      </c>
      <c r="G1213" s="13">
        <f t="shared" si="83"/>
        <v>100</v>
      </c>
      <c r="H1213" s="14"/>
      <c r="I1213" s="14"/>
      <c r="J1213" s="14"/>
      <c r="K1213" s="14"/>
    </row>
    <row r="1214" spans="1:11" s="15" customFormat="1" ht="11.25">
      <c r="A1214" s="183"/>
      <c r="B1214" s="184"/>
      <c r="C1214" s="185"/>
      <c r="D1214" s="26" t="s">
        <v>464</v>
      </c>
      <c r="E1214" s="13">
        <v>14263</v>
      </c>
      <c r="F1214" s="13">
        <v>14145</v>
      </c>
      <c r="G1214" s="13">
        <f t="shared" si="83"/>
        <v>99.17268456846385</v>
      </c>
      <c r="H1214" s="14"/>
      <c r="I1214" s="14"/>
      <c r="J1214" s="14"/>
      <c r="K1214" s="14"/>
    </row>
    <row r="1215" spans="1:11" s="15" customFormat="1" ht="33.75">
      <c r="A1215" s="186"/>
      <c r="B1215" s="187"/>
      <c r="C1215" s="188"/>
      <c r="D1215" s="26" t="s">
        <v>497</v>
      </c>
      <c r="E1215" s="13">
        <v>737</v>
      </c>
      <c r="F1215" s="13">
        <v>737</v>
      </c>
      <c r="G1215" s="13">
        <f t="shared" si="83"/>
        <v>100</v>
      </c>
      <c r="H1215" s="14"/>
      <c r="I1215" s="14"/>
      <c r="J1215" s="14"/>
      <c r="K1215" s="14"/>
    </row>
    <row r="1216" spans="1:11" s="8" customFormat="1" ht="12">
      <c r="A1216" s="113"/>
      <c r="B1216" s="113"/>
      <c r="C1216" s="113"/>
      <c r="D1216" s="10"/>
      <c r="E1216" s="11"/>
      <c r="F1216" s="11"/>
      <c r="G1216" s="11"/>
      <c r="H1216" s="7"/>
      <c r="I1216" s="7"/>
      <c r="J1216" s="7"/>
      <c r="K1216" s="7"/>
    </row>
    <row r="1217" spans="1:11" s="8" customFormat="1" ht="24">
      <c r="A1217" s="62" t="s">
        <v>327</v>
      </c>
      <c r="B1217" s="62">
        <v>854</v>
      </c>
      <c r="C1217" s="62"/>
      <c r="D1217" s="63" t="s">
        <v>255</v>
      </c>
      <c r="E1217" s="64">
        <f>SUM(E1219,E1270,E1277,E1294,)</f>
        <v>473595</v>
      </c>
      <c r="F1217" s="64">
        <f>SUM(F1219,F1270,F1277,F1294,)</f>
        <v>464725.1</v>
      </c>
      <c r="G1217" s="64">
        <f t="shared" si="83"/>
        <v>98.12711282847158</v>
      </c>
      <c r="H1217" s="7"/>
      <c r="I1217" s="7"/>
      <c r="J1217" s="7"/>
      <c r="K1217" s="7"/>
    </row>
    <row r="1218" spans="1:11" s="8" customFormat="1" ht="12">
      <c r="A1218" s="103"/>
      <c r="B1218" s="103"/>
      <c r="C1218" s="16"/>
      <c r="D1218" s="17"/>
      <c r="E1218" s="18"/>
      <c r="F1218" s="18"/>
      <c r="G1218" s="18"/>
      <c r="H1218" s="7"/>
      <c r="I1218" s="7"/>
      <c r="J1218" s="7"/>
      <c r="K1218" s="7"/>
    </row>
    <row r="1219" spans="1:11" s="57" customFormat="1" ht="12">
      <c r="A1219" s="53"/>
      <c r="B1219" s="53"/>
      <c r="C1219" s="53">
        <v>85401</v>
      </c>
      <c r="D1219" s="54" t="s">
        <v>300</v>
      </c>
      <c r="E1219" s="55">
        <f>SUM(E1220)</f>
        <v>433002</v>
      </c>
      <c r="F1219" s="55">
        <f>SUM(F1220)</f>
        <v>430949.52999999997</v>
      </c>
      <c r="G1219" s="55">
        <f t="shared" si="83"/>
        <v>99.52599064207556</v>
      </c>
      <c r="H1219" s="56"/>
      <c r="I1219" s="56"/>
      <c r="J1219" s="56"/>
      <c r="K1219" s="56"/>
    </row>
    <row r="1220" spans="1:11" s="8" customFormat="1" ht="12">
      <c r="A1220" s="58"/>
      <c r="B1220" s="58"/>
      <c r="C1220" s="58"/>
      <c r="D1220" s="5" t="s">
        <v>264</v>
      </c>
      <c r="E1220" s="6">
        <f>SUM(E1221,E1223)</f>
        <v>433002</v>
      </c>
      <c r="F1220" s="6">
        <f>SUM(F1221,F1223)</f>
        <v>430949.52999999997</v>
      </c>
      <c r="G1220" s="6">
        <f t="shared" si="83"/>
        <v>99.52599064207556</v>
      </c>
      <c r="H1220" s="7"/>
      <c r="I1220" s="7"/>
      <c r="J1220" s="7"/>
      <c r="K1220" s="7"/>
    </row>
    <row r="1221" spans="1:11" s="8" customFormat="1" ht="24">
      <c r="A1221" s="179" t="s">
        <v>448</v>
      </c>
      <c r="B1221" s="179"/>
      <c r="C1221" s="179"/>
      <c r="D1221" s="10" t="s">
        <v>369</v>
      </c>
      <c r="E1221" s="11">
        <f>SUM(E1222)</f>
        <v>14102</v>
      </c>
      <c r="F1221" s="11">
        <f>SUM(F1222)</f>
        <v>14096.74</v>
      </c>
      <c r="G1221" s="11">
        <f t="shared" si="83"/>
        <v>99.96270032619486</v>
      </c>
      <c r="H1221" s="7"/>
      <c r="I1221" s="7"/>
      <c r="J1221" s="7"/>
      <c r="K1221" s="7"/>
    </row>
    <row r="1222" spans="1:11" s="15" customFormat="1" ht="22.5">
      <c r="A1222" s="179"/>
      <c r="B1222" s="179"/>
      <c r="C1222" s="179"/>
      <c r="D1222" s="26" t="s">
        <v>488</v>
      </c>
      <c r="E1222" s="13">
        <f>SUM(E1241,E1256)</f>
        <v>14102</v>
      </c>
      <c r="F1222" s="13">
        <f>SUM(F1241,F1256)</f>
        <v>14096.74</v>
      </c>
      <c r="G1222" s="13">
        <f t="shared" si="83"/>
        <v>99.96270032619486</v>
      </c>
      <c r="H1222" s="14"/>
      <c r="I1222" s="14"/>
      <c r="J1222" s="14"/>
      <c r="K1222" s="14"/>
    </row>
    <row r="1223" spans="1:11" s="8" customFormat="1" ht="24">
      <c r="A1223" s="179"/>
      <c r="B1223" s="179"/>
      <c r="C1223" s="179"/>
      <c r="D1223" s="10" t="s">
        <v>340</v>
      </c>
      <c r="E1223" s="11">
        <f>SUM(E1224,E1229)</f>
        <v>418900</v>
      </c>
      <c r="F1223" s="11">
        <f>SUM(F1224,F1229)</f>
        <v>416852.79</v>
      </c>
      <c r="G1223" s="11">
        <f t="shared" si="83"/>
        <v>99.51128909047506</v>
      </c>
      <c r="H1223" s="7"/>
      <c r="I1223" s="7"/>
      <c r="J1223" s="7"/>
      <c r="K1223" s="7"/>
    </row>
    <row r="1224" spans="1:11" s="8" customFormat="1" ht="24">
      <c r="A1224" s="179"/>
      <c r="B1224" s="179"/>
      <c r="C1224" s="179"/>
      <c r="D1224" s="10" t="s">
        <v>547</v>
      </c>
      <c r="E1224" s="11">
        <f>SUM(E1225:E1228)</f>
        <v>397208</v>
      </c>
      <c r="F1224" s="11">
        <f>SUM(F1225:F1228)</f>
        <v>395738.38</v>
      </c>
      <c r="G1224" s="11">
        <f t="shared" si="83"/>
        <v>99.63001248716039</v>
      </c>
      <c r="H1224" s="7"/>
      <c r="I1224" s="7"/>
      <c r="J1224" s="7"/>
      <c r="K1224" s="7"/>
    </row>
    <row r="1225" spans="1:11" s="15" customFormat="1" ht="22.5">
      <c r="A1225" s="179"/>
      <c r="B1225" s="179"/>
      <c r="C1225" s="179"/>
      <c r="D1225" s="26" t="s">
        <v>461</v>
      </c>
      <c r="E1225" s="13">
        <f>SUM(E1244,E1259,)</f>
        <v>312947</v>
      </c>
      <c r="F1225" s="13">
        <f>SUM(F1244,F1259,)</f>
        <v>311710.52</v>
      </c>
      <c r="G1225" s="13">
        <f t="shared" si="83"/>
        <v>99.60489156310813</v>
      </c>
      <c r="H1225" s="14"/>
      <c r="I1225" s="14"/>
      <c r="J1225" s="14"/>
      <c r="K1225" s="14"/>
    </row>
    <row r="1226" spans="1:11" s="15" customFormat="1" ht="22.5">
      <c r="A1226" s="179"/>
      <c r="B1226" s="179"/>
      <c r="C1226" s="179"/>
      <c r="D1226" s="26" t="s">
        <v>482</v>
      </c>
      <c r="E1226" s="13">
        <f aca="true" t="shared" si="84" ref="E1226:F1228">SUM(E1245,E1260)</f>
        <v>19590</v>
      </c>
      <c r="F1226" s="13">
        <f t="shared" si="84"/>
        <v>19589.31</v>
      </c>
      <c r="G1226" s="13">
        <f t="shared" si="83"/>
        <v>99.99647779479328</v>
      </c>
      <c r="H1226" s="14"/>
      <c r="I1226" s="14"/>
      <c r="J1226" s="14"/>
      <c r="K1226" s="14"/>
    </row>
    <row r="1227" spans="1:11" s="15" customFormat="1" ht="22.5">
      <c r="A1227" s="179"/>
      <c r="B1227" s="179"/>
      <c r="C1227" s="179"/>
      <c r="D1227" s="26" t="s">
        <v>477</v>
      </c>
      <c r="E1227" s="13">
        <f t="shared" si="84"/>
        <v>59531</v>
      </c>
      <c r="F1227" s="13">
        <f t="shared" si="84"/>
        <v>59403.44</v>
      </c>
      <c r="G1227" s="13">
        <f t="shared" si="83"/>
        <v>99.7857250844098</v>
      </c>
      <c r="H1227" s="14"/>
      <c r="I1227" s="14"/>
      <c r="J1227" s="14"/>
      <c r="K1227" s="14"/>
    </row>
    <row r="1228" spans="1:11" s="15" customFormat="1" ht="11.25">
      <c r="A1228" s="179"/>
      <c r="B1228" s="179"/>
      <c r="C1228" s="179"/>
      <c r="D1228" s="26" t="s">
        <v>478</v>
      </c>
      <c r="E1228" s="13">
        <f t="shared" si="84"/>
        <v>5140</v>
      </c>
      <c r="F1228" s="13">
        <f t="shared" si="84"/>
        <v>5035.11</v>
      </c>
      <c r="G1228" s="13">
        <f t="shared" si="83"/>
        <v>97.95933852140077</v>
      </c>
      <c r="H1228" s="14"/>
      <c r="I1228" s="14"/>
      <c r="J1228" s="14"/>
      <c r="K1228" s="14"/>
    </row>
    <row r="1229" spans="1:11" s="8" customFormat="1" ht="36">
      <c r="A1229" s="179"/>
      <c r="B1229" s="179"/>
      <c r="C1229" s="179"/>
      <c r="D1229" s="10" t="s">
        <v>553</v>
      </c>
      <c r="E1229" s="11">
        <f>SUM(E1230:E1234)</f>
        <v>21692</v>
      </c>
      <c r="F1229" s="11">
        <f>SUM(F1230:F1234)</f>
        <v>21114.41</v>
      </c>
      <c r="G1229" s="11">
        <f t="shared" si="83"/>
        <v>97.33731329522405</v>
      </c>
      <c r="H1229" s="7"/>
      <c r="I1229" s="7"/>
      <c r="J1229" s="7"/>
      <c r="K1229" s="7"/>
    </row>
    <row r="1230" spans="1:11" s="15" customFormat="1" ht="22.5">
      <c r="A1230" s="179"/>
      <c r="B1230" s="179"/>
      <c r="C1230" s="179"/>
      <c r="D1230" s="26" t="s">
        <v>462</v>
      </c>
      <c r="E1230" s="13">
        <f>SUM(E1249,E1264,)</f>
        <v>5500</v>
      </c>
      <c r="F1230" s="13">
        <f>SUM(F1249,F1264,)</f>
        <v>5364.28</v>
      </c>
      <c r="G1230" s="13">
        <f t="shared" si="83"/>
        <v>97.53236363636364</v>
      </c>
      <c r="H1230" s="14"/>
      <c r="I1230" s="14"/>
      <c r="J1230" s="14"/>
      <c r="K1230" s="14"/>
    </row>
    <row r="1231" spans="1:11" s="15" customFormat="1" ht="22.5">
      <c r="A1231" s="179"/>
      <c r="B1231" s="179"/>
      <c r="C1231" s="179"/>
      <c r="D1231" s="26" t="s">
        <v>484</v>
      </c>
      <c r="E1231" s="13">
        <f>SUM(E1250,E1265)</f>
        <v>3500</v>
      </c>
      <c r="F1231" s="13">
        <f>SUM(F1250,F1265)</f>
        <v>3258.13</v>
      </c>
      <c r="G1231" s="13">
        <f t="shared" si="83"/>
        <v>93.08942857142857</v>
      </c>
      <c r="H1231" s="14"/>
      <c r="I1231" s="14"/>
      <c r="J1231" s="14"/>
      <c r="K1231" s="14"/>
    </row>
    <row r="1232" spans="1:11" s="15" customFormat="1" ht="11.25">
      <c r="A1232" s="179"/>
      <c r="B1232" s="179"/>
      <c r="C1232" s="179"/>
      <c r="D1232" s="26" t="s">
        <v>485</v>
      </c>
      <c r="E1232" s="13">
        <f>SUM(E1266)</f>
        <v>200</v>
      </c>
      <c r="F1232" s="13">
        <f>SUM(F1266)</f>
        <v>0</v>
      </c>
      <c r="G1232" s="13">
        <f t="shared" si="83"/>
        <v>0</v>
      </c>
      <c r="H1232" s="14"/>
      <c r="I1232" s="14"/>
      <c r="J1232" s="14"/>
      <c r="K1232" s="14"/>
    </row>
    <row r="1233" spans="1:11" s="15" customFormat="1" ht="11.25">
      <c r="A1233" s="179"/>
      <c r="B1233" s="179"/>
      <c r="C1233" s="179"/>
      <c r="D1233" s="26" t="s">
        <v>466</v>
      </c>
      <c r="E1233" s="13">
        <f>SUM(E1267)</f>
        <v>700</v>
      </c>
      <c r="F1233" s="13">
        <f>SUM(F1267)</f>
        <v>700</v>
      </c>
      <c r="G1233" s="13">
        <f t="shared" si="83"/>
        <v>100</v>
      </c>
      <c r="H1233" s="14"/>
      <c r="I1233" s="14"/>
      <c r="J1233" s="14"/>
      <c r="K1233" s="14"/>
    </row>
    <row r="1234" spans="1:11" s="15" customFormat="1" ht="22.5">
      <c r="A1234" s="179"/>
      <c r="B1234" s="179"/>
      <c r="C1234" s="179"/>
      <c r="D1234" s="26" t="s">
        <v>486</v>
      </c>
      <c r="E1234" s="13">
        <f>SUM(E1251,E1268)</f>
        <v>11792</v>
      </c>
      <c r="F1234" s="13">
        <f>SUM(F1251,F1268)</f>
        <v>11792</v>
      </c>
      <c r="G1234" s="13">
        <f t="shared" si="83"/>
        <v>100</v>
      </c>
      <c r="H1234" s="14"/>
      <c r="I1234" s="14"/>
      <c r="J1234" s="14"/>
      <c r="K1234" s="14"/>
    </row>
    <row r="1235" spans="1:11" s="8" customFormat="1" ht="12">
      <c r="A1235" s="113"/>
      <c r="B1235" s="113"/>
      <c r="C1235" s="113"/>
      <c r="D1235" s="10"/>
      <c r="E1235" s="11"/>
      <c r="F1235" s="11"/>
      <c r="G1235" s="11"/>
      <c r="H1235" s="7"/>
      <c r="I1235" s="7"/>
      <c r="J1235" s="7"/>
      <c r="K1235" s="7"/>
    </row>
    <row r="1236" spans="1:11" s="8" customFormat="1" ht="24">
      <c r="A1236" s="113"/>
      <c r="B1236" s="113"/>
      <c r="C1236" s="113"/>
      <c r="D1236" s="129" t="s">
        <v>385</v>
      </c>
      <c r="E1236" s="11"/>
      <c r="F1236" s="11"/>
      <c r="G1236" s="11"/>
      <c r="H1236" s="7"/>
      <c r="I1236" s="7"/>
      <c r="J1236" s="7"/>
      <c r="K1236" s="7"/>
    </row>
    <row r="1237" spans="1:11" s="8" customFormat="1" ht="12">
      <c r="A1237" s="113"/>
      <c r="B1237" s="113"/>
      <c r="C1237" s="113"/>
      <c r="D1237" s="10"/>
      <c r="E1237" s="11"/>
      <c r="F1237" s="11"/>
      <c r="G1237" s="11"/>
      <c r="H1237" s="7"/>
      <c r="I1237" s="7"/>
      <c r="J1237" s="7"/>
      <c r="K1237" s="7"/>
    </row>
    <row r="1238" spans="1:11" s="8" customFormat="1" ht="12">
      <c r="A1238" s="119"/>
      <c r="B1238" s="119"/>
      <c r="C1238" s="119"/>
      <c r="D1238" s="120" t="s">
        <v>545</v>
      </c>
      <c r="E1238" s="121">
        <f>SUM(E1239)</f>
        <v>176600</v>
      </c>
      <c r="F1238" s="121">
        <f>SUM(F1239)</f>
        <v>176312.84000000003</v>
      </c>
      <c r="G1238" s="121">
        <f t="shared" si="83"/>
        <v>99.83739524348813</v>
      </c>
      <c r="H1238" s="7"/>
      <c r="I1238" s="7"/>
      <c r="J1238" s="7"/>
      <c r="K1238" s="7"/>
    </row>
    <row r="1239" spans="1:11" s="8" customFormat="1" ht="12">
      <c r="A1239" s="58"/>
      <c r="B1239" s="58"/>
      <c r="C1239" s="58"/>
      <c r="D1239" s="5" t="s">
        <v>264</v>
      </c>
      <c r="E1239" s="6">
        <f>SUM(E1240,E1242)</f>
        <v>176600</v>
      </c>
      <c r="F1239" s="6">
        <f>SUM(F1240,F1242)</f>
        <v>176312.84000000003</v>
      </c>
      <c r="G1239" s="6">
        <f t="shared" si="83"/>
        <v>99.83739524348813</v>
      </c>
      <c r="H1239" s="7"/>
      <c r="I1239" s="7"/>
      <c r="J1239" s="7"/>
      <c r="K1239" s="7"/>
    </row>
    <row r="1240" spans="1:11" s="8" customFormat="1" ht="24">
      <c r="A1240" s="179" t="s">
        <v>448</v>
      </c>
      <c r="B1240" s="179"/>
      <c r="C1240" s="179"/>
      <c r="D1240" s="10" t="s">
        <v>369</v>
      </c>
      <c r="E1240" s="11">
        <f>SUM(E1241)</f>
        <v>800</v>
      </c>
      <c r="F1240" s="11">
        <f>SUM(F1241)</f>
        <v>800</v>
      </c>
      <c r="G1240" s="11">
        <f t="shared" si="83"/>
        <v>100</v>
      </c>
      <c r="H1240" s="7"/>
      <c r="I1240" s="7"/>
      <c r="J1240" s="7"/>
      <c r="K1240" s="7"/>
    </row>
    <row r="1241" spans="1:11" s="15" customFormat="1" ht="22.5">
      <c r="A1241" s="179"/>
      <c r="B1241" s="179"/>
      <c r="C1241" s="179"/>
      <c r="D1241" s="26" t="s">
        <v>488</v>
      </c>
      <c r="E1241" s="13">
        <v>800</v>
      </c>
      <c r="F1241" s="13">
        <v>800</v>
      </c>
      <c r="G1241" s="13">
        <f t="shared" si="83"/>
        <v>100</v>
      </c>
      <c r="H1241" s="14"/>
      <c r="I1241" s="14"/>
      <c r="J1241" s="14"/>
      <c r="K1241" s="14"/>
    </row>
    <row r="1242" spans="1:11" s="8" customFormat="1" ht="24">
      <c r="A1242" s="179"/>
      <c r="B1242" s="179"/>
      <c r="C1242" s="179"/>
      <c r="D1242" s="10" t="s">
        <v>340</v>
      </c>
      <c r="E1242" s="11">
        <f>SUM(E1243,E1248)</f>
        <v>175800</v>
      </c>
      <c r="F1242" s="11">
        <f>SUM(F1243,F1248)</f>
        <v>175512.84000000003</v>
      </c>
      <c r="G1242" s="11">
        <f t="shared" si="83"/>
        <v>99.83665529010241</v>
      </c>
      <c r="H1242" s="7"/>
      <c r="I1242" s="7"/>
      <c r="J1242" s="7"/>
      <c r="K1242" s="7"/>
    </row>
    <row r="1243" spans="1:11" s="8" customFormat="1" ht="24">
      <c r="A1243" s="179"/>
      <c r="B1243" s="179"/>
      <c r="C1243" s="179"/>
      <c r="D1243" s="10" t="s">
        <v>547</v>
      </c>
      <c r="E1243" s="11">
        <f>SUM(E1244:E1247)</f>
        <v>167500</v>
      </c>
      <c r="F1243" s="11">
        <f>SUM(F1244:F1247)</f>
        <v>167465.05000000002</v>
      </c>
      <c r="G1243" s="11">
        <f t="shared" si="83"/>
        <v>99.97913432835821</v>
      </c>
      <c r="H1243" s="7"/>
      <c r="I1243" s="7"/>
      <c r="J1243" s="7"/>
      <c r="K1243" s="7"/>
    </row>
    <row r="1244" spans="1:11" s="15" customFormat="1" ht="22.5">
      <c r="A1244" s="179"/>
      <c r="B1244" s="179"/>
      <c r="C1244" s="179"/>
      <c r="D1244" s="26" t="s">
        <v>461</v>
      </c>
      <c r="E1244" s="13">
        <v>130368</v>
      </c>
      <c r="F1244" s="13">
        <v>130366.92</v>
      </c>
      <c r="G1244" s="13">
        <f t="shared" si="83"/>
        <v>99.99917157584683</v>
      </c>
      <c r="H1244" s="14"/>
      <c r="I1244" s="14"/>
      <c r="J1244" s="14"/>
      <c r="K1244" s="14"/>
    </row>
    <row r="1245" spans="1:11" s="15" customFormat="1" ht="22.5">
      <c r="A1245" s="179"/>
      <c r="B1245" s="179"/>
      <c r="C1245" s="179"/>
      <c r="D1245" s="26" t="s">
        <v>482</v>
      </c>
      <c r="E1245" s="13">
        <v>9632</v>
      </c>
      <c r="F1245" s="13">
        <v>9631.62</v>
      </c>
      <c r="G1245" s="13">
        <f t="shared" si="83"/>
        <v>99.99605481727576</v>
      </c>
      <c r="H1245" s="14"/>
      <c r="I1245" s="14"/>
      <c r="J1245" s="14"/>
      <c r="K1245" s="14"/>
    </row>
    <row r="1246" spans="1:11" s="15" customFormat="1" ht="22.5">
      <c r="A1246" s="179"/>
      <c r="B1246" s="179"/>
      <c r="C1246" s="179"/>
      <c r="D1246" s="26" t="s">
        <v>477</v>
      </c>
      <c r="E1246" s="13">
        <v>25000</v>
      </c>
      <c r="F1246" s="13">
        <v>24989.54</v>
      </c>
      <c r="G1246" s="13">
        <f t="shared" si="83"/>
        <v>99.95816</v>
      </c>
      <c r="H1246" s="14"/>
      <c r="I1246" s="14"/>
      <c r="J1246" s="14"/>
      <c r="K1246" s="14"/>
    </row>
    <row r="1247" spans="1:11" s="15" customFormat="1" ht="11.25">
      <c r="A1247" s="179"/>
      <c r="B1247" s="179"/>
      <c r="C1247" s="179"/>
      <c r="D1247" s="26" t="s">
        <v>478</v>
      </c>
      <c r="E1247" s="13">
        <v>2500</v>
      </c>
      <c r="F1247" s="13">
        <v>2476.97</v>
      </c>
      <c r="G1247" s="13">
        <f t="shared" si="83"/>
        <v>99.07879999999999</v>
      </c>
      <c r="H1247" s="14"/>
      <c r="I1247" s="14"/>
      <c r="J1247" s="14"/>
      <c r="K1247" s="14"/>
    </row>
    <row r="1248" spans="1:11" s="8" customFormat="1" ht="36">
      <c r="A1248" s="179"/>
      <c r="B1248" s="179"/>
      <c r="C1248" s="179"/>
      <c r="D1248" s="10" t="s">
        <v>544</v>
      </c>
      <c r="E1248" s="11">
        <f>SUM(E1249:E1251)</f>
        <v>8300</v>
      </c>
      <c r="F1248" s="11">
        <f>SUM(F1249:F1251)</f>
        <v>8047.79</v>
      </c>
      <c r="G1248" s="11">
        <f t="shared" si="83"/>
        <v>96.96132530120482</v>
      </c>
      <c r="H1248" s="7"/>
      <c r="I1248" s="7"/>
      <c r="J1248" s="7"/>
      <c r="K1248" s="7"/>
    </row>
    <row r="1249" spans="1:11" s="15" customFormat="1" ht="22.5">
      <c r="A1249" s="179"/>
      <c r="B1249" s="179"/>
      <c r="C1249" s="179"/>
      <c r="D1249" s="26" t="s">
        <v>462</v>
      </c>
      <c r="E1249" s="13">
        <v>500</v>
      </c>
      <c r="F1249" s="13">
        <v>394</v>
      </c>
      <c r="G1249" s="13">
        <f t="shared" si="83"/>
        <v>78.8</v>
      </c>
      <c r="H1249" s="14"/>
      <c r="I1249" s="14"/>
      <c r="J1249" s="14"/>
      <c r="K1249" s="14"/>
    </row>
    <row r="1250" spans="1:11" s="15" customFormat="1" ht="22.5">
      <c r="A1250" s="179"/>
      <c r="B1250" s="179"/>
      <c r="C1250" s="179"/>
      <c r="D1250" s="26" t="s">
        <v>484</v>
      </c>
      <c r="E1250" s="13">
        <v>500</v>
      </c>
      <c r="F1250" s="13">
        <v>353.79</v>
      </c>
      <c r="G1250" s="13">
        <f t="shared" si="83"/>
        <v>70.758</v>
      </c>
      <c r="H1250" s="14"/>
      <c r="I1250" s="14"/>
      <c r="J1250" s="14"/>
      <c r="K1250" s="14"/>
    </row>
    <row r="1251" spans="1:11" s="15" customFormat="1" ht="22.5">
      <c r="A1251" s="179"/>
      <c r="B1251" s="179"/>
      <c r="C1251" s="179"/>
      <c r="D1251" s="26" t="s">
        <v>486</v>
      </c>
      <c r="E1251" s="13">
        <v>7300</v>
      </c>
      <c r="F1251" s="13">
        <v>7300</v>
      </c>
      <c r="G1251" s="13">
        <f t="shared" si="83"/>
        <v>100</v>
      </c>
      <c r="H1251" s="14"/>
      <c r="I1251" s="14"/>
      <c r="J1251" s="14"/>
      <c r="K1251" s="14"/>
    </row>
    <row r="1252" spans="1:11" s="8" customFormat="1" ht="12">
      <c r="A1252" s="113"/>
      <c r="B1252" s="113"/>
      <c r="C1252" s="113"/>
      <c r="D1252" s="10"/>
      <c r="E1252" s="11"/>
      <c r="F1252" s="11"/>
      <c r="G1252" s="11"/>
      <c r="H1252" s="7"/>
      <c r="I1252" s="7"/>
      <c r="J1252" s="7"/>
      <c r="K1252" s="7"/>
    </row>
    <row r="1253" spans="1:11" s="8" customFormat="1" ht="12">
      <c r="A1253" s="119"/>
      <c r="B1253" s="119"/>
      <c r="C1253" s="119"/>
      <c r="D1253" s="120" t="s">
        <v>546</v>
      </c>
      <c r="E1253" s="121">
        <f>SUM(E1254)</f>
        <v>256402</v>
      </c>
      <c r="F1253" s="121">
        <f>SUM(F1254)</f>
        <v>254636.69</v>
      </c>
      <c r="G1253" s="121">
        <f t="shared" si="83"/>
        <v>99.31150693052317</v>
      </c>
      <c r="H1253" s="7"/>
      <c r="I1253" s="7"/>
      <c r="J1253" s="7"/>
      <c r="K1253" s="7"/>
    </row>
    <row r="1254" spans="1:11" s="8" customFormat="1" ht="12">
      <c r="A1254" s="58"/>
      <c r="B1254" s="58"/>
      <c r="C1254" s="58"/>
      <c r="D1254" s="5" t="s">
        <v>264</v>
      </c>
      <c r="E1254" s="6">
        <f>SUM(E1255,E1257)</f>
        <v>256402</v>
      </c>
      <c r="F1254" s="6">
        <f>SUM(F1255,F1257)</f>
        <v>254636.69</v>
      </c>
      <c r="G1254" s="6">
        <f t="shared" si="83"/>
        <v>99.31150693052317</v>
      </c>
      <c r="H1254" s="7"/>
      <c r="I1254" s="7"/>
      <c r="J1254" s="7"/>
      <c r="K1254" s="7"/>
    </row>
    <row r="1255" spans="1:11" s="8" customFormat="1" ht="24">
      <c r="A1255" s="179" t="s">
        <v>448</v>
      </c>
      <c r="B1255" s="179"/>
      <c r="C1255" s="179"/>
      <c r="D1255" s="10" t="s">
        <v>369</v>
      </c>
      <c r="E1255" s="11">
        <f>SUM(E1256)</f>
        <v>13302</v>
      </c>
      <c r="F1255" s="11">
        <f>SUM(F1256)</f>
        <v>13296.74</v>
      </c>
      <c r="G1255" s="11">
        <f t="shared" si="83"/>
        <v>99.9604570741242</v>
      </c>
      <c r="H1255" s="7"/>
      <c r="I1255" s="7"/>
      <c r="J1255" s="7"/>
      <c r="K1255" s="7"/>
    </row>
    <row r="1256" spans="1:11" s="15" customFormat="1" ht="22.5">
      <c r="A1256" s="179"/>
      <c r="B1256" s="179"/>
      <c r="C1256" s="179"/>
      <c r="D1256" s="26" t="s">
        <v>488</v>
      </c>
      <c r="E1256" s="13">
        <v>13302</v>
      </c>
      <c r="F1256" s="13">
        <v>13296.74</v>
      </c>
      <c r="G1256" s="13">
        <f t="shared" si="83"/>
        <v>99.9604570741242</v>
      </c>
      <c r="H1256" s="14"/>
      <c r="I1256" s="14"/>
      <c r="J1256" s="14"/>
      <c r="K1256" s="14"/>
    </row>
    <row r="1257" spans="1:11" s="8" customFormat="1" ht="24">
      <c r="A1257" s="179"/>
      <c r="B1257" s="179"/>
      <c r="C1257" s="179"/>
      <c r="D1257" s="10" t="s">
        <v>340</v>
      </c>
      <c r="E1257" s="11">
        <f>SUM(E1258,E1263)</f>
        <v>243100</v>
      </c>
      <c r="F1257" s="11">
        <f>SUM(F1258,F1263)</f>
        <v>241339.95</v>
      </c>
      <c r="G1257" s="11">
        <f t="shared" si="83"/>
        <v>99.27599753187988</v>
      </c>
      <c r="H1257" s="7"/>
      <c r="I1257" s="7"/>
      <c r="J1257" s="7"/>
      <c r="K1257" s="7"/>
    </row>
    <row r="1258" spans="1:11" s="8" customFormat="1" ht="24">
      <c r="A1258" s="179"/>
      <c r="B1258" s="179"/>
      <c r="C1258" s="179"/>
      <c r="D1258" s="10" t="s">
        <v>547</v>
      </c>
      <c r="E1258" s="131">
        <f>SUM(E1259:E1262)</f>
        <v>229708</v>
      </c>
      <c r="F1258" s="131">
        <f>SUM(F1259:F1262)</f>
        <v>228273.33000000002</v>
      </c>
      <c r="G1258" s="11">
        <f t="shared" si="83"/>
        <v>99.37543751197173</v>
      </c>
      <c r="H1258" s="7"/>
      <c r="I1258" s="7"/>
      <c r="J1258" s="7"/>
      <c r="K1258" s="7"/>
    </row>
    <row r="1259" spans="1:11" s="15" customFormat="1" ht="22.5">
      <c r="A1259" s="179"/>
      <c r="B1259" s="179"/>
      <c r="C1259" s="179"/>
      <c r="D1259" s="26" t="s">
        <v>461</v>
      </c>
      <c r="E1259" s="13">
        <v>182579</v>
      </c>
      <c r="F1259" s="13">
        <v>181343.6</v>
      </c>
      <c r="G1259" s="13">
        <f t="shared" si="83"/>
        <v>99.32336139424578</v>
      </c>
      <c r="H1259" s="14"/>
      <c r="I1259" s="14"/>
      <c r="J1259" s="14"/>
      <c r="K1259" s="14"/>
    </row>
    <row r="1260" spans="1:11" s="15" customFormat="1" ht="22.5">
      <c r="A1260" s="179"/>
      <c r="B1260" s="179"/>
      <c r="C1260" s="179"/>
      <c r="D1260" s="26" t="s">
        <v>482</v>
      </c>
      <c r="E1260" s="13">
        <v>9958</v>
      </c>
      <c r="F1260" s="13">
        <v>9957.69</v>
      </c>
      <c r="G1260" s="13">
        <f t="shared" si="83"/>
        <v>99.99688692508536</v>
      </c>
      <c r="H1260" s="14"/>
      <c r="I1260" s="14"/>
      <c r="J1260" s="14"/>
      <c r="K1260" s="14"/>
    </row>
    <row r="1261" spans="1:11" s="15" customFormat="1" ht="22.5">
      <c r="A1261" s="179"/>
      <c r="B1261" s="179"/>
      <c r="C1261" s="179"/>
      <c r="D1261" s="26" t="s">
        <v>477</v>
      </c>
      <c r="E1261" s="13">
        <v>34531</v>
      </c>
      <c r="F1261" s="13">
        <v>34413.9</v>
      </c>
      <c r="G1261" s="13">
        <f t="shared" si="83"/>
        <v>99.66088442269265</v>
      </c>
      <c r="H1261" s="14"/>
      <c r="I1261" s="14"/>
      <c r="J1261" s="14"/>
      <c r="K1261" s="14"/>
    </row>
    <row r="1262" spans="1:11" s="15" customFormat="1" ht="11.25">
      <c r="A1262" s="179"/>
      <c r="B1262" s="179"/>
      <c r="C1262" s="179"/>
      <c r="D1262" s="26" t="s">
        <v>478</v>
      </c>
      <c r="E1262" s="13">
        <v>2640</v>
      </c>
      <c r="F1262" s="13">
        <v>2558.14</v>
      </c>
      <c r="G1262" s="13">
        <f t="shared" si="83"/>
        <v>96.89924242424243</v>
      </c>
      <c r="H1262" s="14"/>
      <c r="I1262" s="14"/>
      <c r="J1262" s="14"/>
      <c r="K1262" s="14"/>
    </row>
    <row r="1263" spans="1:11" s="8" customFormat="1" ht="36">
      <c r="A1263" s="179"/>
      <c r="B1263" s="179"/>
      <c r="C1263" s="179"/>
      <c r="D1263" s="10" t="s">
        <v>544</v>
      </c>
      <c r="E1263" s="11">
        <f>SUM(E1264:E1268)</f>
        <v>13392</v>
      </c>
      <c r="F1263" s="11">
        <f>SUM(F1264:F1268)</f>
        <v>13066.619999999999</v>
      </c>
      <c r="G1263" s="11">
        <f t="shared" si="83"/>
        <v>97.57034050179212</v>
      </c>
      <c r="H1263" s="7"/>
      <c r="I1263" s="7"/>
      <c r="J1263" s="7"/>
      <c r="K1263" s="7"/>
    </row>
    <row r="1264" spans="1:11" s="15" customFormat="1" ht="22.5">
      <c r="A1264" s="179"/>
      <c r="B1264" s="179"/>
      <c r="C1264" s="179"/>
      <c r="D1264" s="26" t="s">
        <v>462</v>
      </c>
      <c r="E1264" s="13">
        <v>5000</v>
      </c>
      <c r="F1264" s="13">
        <v>4970.28</v>
      </c>
      <c r="G1264" s="13">
        <f t="shared" si="83"/>
        <v>99.4056</v>
      </c>
      <c r="H1264" s="14"/>
      <c r="I1264" s="14"/>
      <c r="J1264" s="14"/>
      <c r="K1264" s="14"/>
    </row>
    <row r="1265" spans="1:11" s="15" customFormat="1" ht="22.5">
      <c r="A1265" s="179"/>
      <c r="B1265" s="179"/>
      <c r="C1265" s="179"/>
      <c r="D1265" s="26" t="s">
        <v>484</v>
      </c>
      <c r="E1265" s="13">
        <v>3000</v>
      </c>
      <c r="F1265" s="13">
        <v>2904.34</v>
      </c>
      <c r="G1265" s="13">
        <f t="shared" si="83"/>
        <v>96.81133333333334</v>
      </c>
      <c r="H1265" s="14"/>
      <c r="I1265" s="14"/>
      <c r="J1265" s="14"/>
      <c r="K1265" s="14"/>
    </row>
    <row r="1266" spans="1:11" s="15" customFormat="1" ht="11.25">
      <c r="A1266" s="179"/>
      <c r="B1266" s="179"/>
      <c r="C1266" s="179"/>
      <c r="D1266" s="26" t="s">
        <v>485</v>
      </c>
      <c r="E1266" s="13">
        <v>200</v>
      </c>
      <c r="F1266" s="13">
        <v>0</v>
      </c>
      <c r="G1266" s="13">
        <f t="shared" si="83"/>
        <v>0</v>
      </c>
      <c r="H1266" s="14"/>
      <c r="I1266" s="14"/>
      <c r="J1266" s="14"/>
      <c r="K1266" s="14"/>
    </row>
    <row r="1267" spans="1:11" s="15" customFormat="1" ht="11.25">
      <c r="A1267" s="179"/>
      <c r="B1267" s="179"/>
      <c r="C1267" s="179"/>
      <c r="D1267" s="26" t="s">
        <v>466</v>
      </c>
      <c r="E1267" s="13">
        <v>700</v>
      </c>
      <c r="F1267" s="13">
        <v>700</v>
      </c>
      <c r="G1267" s="13">
        <f t="shared" si="83"/>
        <v>100</v>
      </c>
      <c r="H1267" s="14"/>
      <c r="I1267" s="14"/>
      <c r="J1267" s="14"/>
      <c r="K1267" s="14"/>
    </row>
    <row r="1268" spans="1:11" s="15" customFormat="1" ht="22.5">
      <c r="A1268" s="179"/>
      <c r="B1268" s="179"/>
      <c r="C1268" s="179"/>
      <c r="D1268" s="26" t="s">
        <v>486</v>
      </c>
      <c r="E1268" s="13">
        <v>4492</v>
      </c>
      <c r="F1268" s="13">
        <v>4492</v>
      </c>
      <c r="G1268" s="13">
        <f t="shared" si="83"/>
        <v>100</v>
      </c>
      <c r="H1268" s="14"/>
      <c r="I1268" s="14"/>
      <c r="J1268" s="14"/>
      <c r="K1268" s="14"/>
    </row>
    <row r="1269" spans="1:11" s="8" customFormat="1" ht="12">
      <c r="A1269" s="113"/>
      <c r="B1269" s="113"/>
      <c r="C1269" s="113"/>
      <c r="D1269" s="10"/>
      <c r="E1269" s="11"/>
      <c r="F1269" s="11"/>
      <c r="G1269" s="11"/>
      <c r="H1269" s="7"/>
      <c r="I1269" s="7"/>
      <c r="J1269" s="7"/>
      <c r="K1269" s="7"/>
    </row>
    <row r="1270" spans="1:11" s="89" customFormat="1" ht="36">
      <c r="A1270" s="84"/>
      <c r="B1270" s="84"/>
      <c r="C1270" s="84" t="s">
        <v>313</v>
      </c>
      <c r="D1270" s="86" t="s">
        <v>426</v>
      </c>
      <c r="E1270" s="87">
        <f aca="true" t="shared" si="85" ref="E1270:F1272">SUM(E1271)</f>
        <v>27200</v>
      </c>
      <c r="F1270" s="87">
        <f t="shared" si="85"/>
        <v>22776.57</v>
      </c>
      <c r="G1270" s="87">
        <f t="shared" si="83"/>
        <v>83.73738970588235</v>
      </c>
      <c r="H1270" s="88"/>
      <c r="I1270" s="88"/>
      <c r="J1270" s="88"/>
      <c r="K1270" s="88"/>
    </row>
    <row r="1271" spans="1:11" ht="12">
      <c r="A1271" s="91"/>
      <c r="B1271" s="91"/>
      <c r="C1271" s="91"/>
      <c r="D1271" s="93" t="s">
        <v>264</v>
      </c>
      <c r="E1271" s="94">
        <f t="shared" si="85"/>
        <v>27200</v>
      </c>
      <c r="F1271" s="94">
        <f t="shared" si="85"/>
        <v>22776.57</v>
      </c>
      <c r="G1271" s="94">
        <f t="shared" si="83"/>
        <v>83.73738970588235</v>
      </c>
      <c r="H1271" s="4"/>
      <c r="I1271" s="4"/>
      <c r="J1271" s="4"/>
      <c r="K1271" s="4"/>
    </row>
    <row r="1272" spans="1:11" ht="24">
      <c r="A1272" s="189" t="s">
        <v>448</v>
      </c>
      <c r="B1272" s="190"/>
      <c r="C1272" s="191"/>
      <c r="D1272" s="23" t="s">
        <v>369</v>
      </c>
      <c r="E1272" s="24">
        <f t="shared" si="85"/>
        <v>27200</v>
      </c>
      <c r="F1272" s="24">
        <f t="shared" si="85"/>
        <v>22776.57</v>
      </c>
      <c r="G1272" s="24">
        <f t="shared" si="83"/>
        <v>83.73738970588235</v>
      </c>
      <c r="H1272" s="4"/>
      <c r="I1272" s="4"/>
      <c r="J1272" s="4"/>
      <c r="K1272" s="4"/>
    </row>
    <row r="1273" spans="1:12" s="39" customFormat="1" ht="11.25">
      <c r="A1273" s="192"/>
      <c r="B1273" s="193"/>
      <c r="C1273" s="194"/>
      <c r="D1273" s="31" t="s">
        <v>534</v>
      </c>
      <c r="E1273" s="32">
        <f>SUM(E1274:E1275)</f>
        <v>27200</v>
      </c>
      <c r="F1273" s="32">
        <f>SUM(F1274:F1275)</f>
        <v>22776.57</v>
      </c>
      <c r="G1273" s="32">
        <f t="shared" si="83"/>
        <v>83.73738970588235</v>
      </c>
      <c r="H1273" s="33"/>
      <c r="I1273" s="33"/>
      <c r="J1273" s="33"/>
      <c r="K1273" s="33"/>
      <c r="L1273" s="34"/>
    </row>
    <row r="1274" spans="1:12" s="136" customFormat="1" ht="12">
      <c r="A1274" s="192"/>
      <c r="B1274" s="193"/>
      <c r="C1274" s="194"/>
      <c r="D1274" s="132" t="s">
        <v>561</v>
      </c>
      <c r="E1274" s="146">
        <v>5500</v>
      </c>
      <c r="F1274" s="146">
        <v>4555.42</v>
      </c>
      <c r="G1274" s="147">
        <f t="shared" si="83"/>
        <v>82.82581818181818</v>
      </c>
      <c r="H1274" s="134"/>
      <c r="I1274" s="134"/>
      <c r="J1274" s="134"/>
      <c r="K1274" s="134"/>
      <c r="L1274" s="135"/>
    </row>
    <row r="1275" spans="1:12" s="136" customFormat="1" ht="33.75">
      <c r="A1275" s="195"/>
      <c r="B1275" s="196"/>
      <c r="C1275" s="197"/>
      <c r="D1275" s="132" t="s">
        <v>560</v>
      </c>
      <c r="E1275" s="146">
        <v>21700</v>
      </c>
      <c r="F1275" s="146">
        <v>18221.15</v>
      </c>
      <c r="G1275" s="147">
        <f t="shared" si="83"/>
        <v>83.96843317972352</v>
      </c>
      <c r="H1275" s="134"/>
      <c r="I1275" s="134"/>
      <c r="J1275" s="134"/>
      <c r="K1275" s="134"/>
      <c r="L1275" s="135"/>
    </row>
    <row r="1276" spans="1:11" ht="12.75" customHeight="1">
      <c r="A1276" s="45"/>
      <c r="B1276" s="45"/>
      <c r="C1276" s="45"/>
      <c r="D1276" s="29"/>
      <c r="E1276" s="30"/>
      <c r="F1276" s="30"/>
      <c r="G1276" s="30"/>
      <c r="H1276" s="4"/>
      <c r="I1276" s="4"/>
      <c r="J1276" s="4"/>
      <c r="K1276" s="4"/>
    </row>
    <row r="1277" spans="1:11" ht="36">
      <c r="A1277" s="84"/>
      <c r="B1277" s="84"/>
      <c r="C1277" s="84" t="s">
        <v>441</v>
      </c>
      <c r="D1277" s="86" t="s">
        <v>442</v>
      </c>
      <c r="E1277" s="87">
        <f aca="true" t="shared" si="86" ref="E1277:F1279">SUM(E1278)</f>
        <v>10000</v>
      </c>
      <c r="F1277" s="87">
        <f t="shared" si="86"/>
        <v>9010</v>
      </c>
      <c r="G1277" s="87">
        <f t="shared" si="83"/>
        <v>90.1</v>
      </c>
      <c r="H1277" s="4"/>
      <c r="I1277" s="4"/>
      <c r="J1277" s="4"/>
      <c r="K1277" s="4"/>
    </row>
    <row r="1278" spans="1:11" ht="12.75" customHeight="1">
      <c r="A1278" s="91"/>
      <c r="B1278" s="91"/>
      <c r="C1278" s="91"/>
      <c r="D1278" s="93" t="s">
        <v>264</v>
      </c>
      <c r="E1278" s="94">
        <f t="shared" si="86"/>
        <v>10000</v>
      </c>
      <c r="F1278" s="94">
        <f t="shared" si="86"/>
        <v>9010</v>
      </c>
      <c r="G1278" s="94">
        <f t="shared" si="83"/>
        <v>90.1</v>
      </c>
      <c r="H1278" s="4"/>
      <c r="I1278" s="4"/>
      <c r="J1278" s="4"/>
      <c r="K1278" s="4"/>
    </row>
    <row r="1279" spans="1:11" ht="26.25" customHeight="1">
      <c r="A1279" s="209" t="s">
        <v>448</v>
      </c>
      <c r="B1279" s="209"/>
      <c r="C1279" s="209"/>
      <c r="D1279" s="23" t="s">
        <v>369</v>
      </c>
      <c r="E1279" s="24">
        <f t="shared" si="86"/>
        <v>10000</v>
      </c>
      <c r="F1279" s="24">
        <f t="shared" si="86"/>
        <v>9010</v>
      </c>
      <c r="G1279" s="24">
        <f t="shared" si="83"/>
        <v>90.1</v>
      </c>
      <c r="H1279" s="4"/>
      <c r="I1279" s="4"/>
      <c r="J1279" s="4"/>
      <c r="K1279" s="4"/>
    </row>
    <row r="1280" spans="1:12" s="39" customFormat="1" ht="12.75" customHeight="1">
      <c r="A1280" s="209"/>
      <c r="B1280" s="209"/>
      <c r="C1280" s="209"/>
      <c r="D1280" s="31" t="s">
        <v>534</v>
      </c>
      <c r="E1280" s="35">
        <f>SUM(E1287,E1292)</f>
        <v>10000</v>
      </c>
      <c r="F1280" s="35">
        <f>SUM(F1287,F1292)</f>
        <v>9010</v>
      </c>
      <c r="G1280" s="35">
        <f t="shared" si="83"/>
        <v>90.1</v>
      </c>
      <c r="H1280" s="33"/>
      <c r="I1280" s="33"/>
      <c r="J1280" s="33"/>
      <c r="K1280" s="33"/>
      <c r="L1280" s="34"/>
    </row>
    <row r="1281" spans="1:11" ht="12.75" customHeight="1">
      <c r="A1281" s="45"/>
      <c r="B1281" s="45"/>
      <c r="C1281" s="45"/>
      <c r="D1281" s="29"/>
      <c r="E1281" s="30"/>
      <c r="F1281" s="30"/>
      <c r="G1281" s="30"/>
      <c r="H1281" s="4"/>
      <c r="I1281" s="4"/>
      <c r="J1281" s="4"/>
      <c r="K1281" s="4"/>
    </row>
    <row r="1282" spans="1:11" ht="24">
      <c r="A1282" s="45"/>
      <c r="B1282" s="45"/>
      <c r="C1282" s="45"/>
      <c r="D1282" s="148" t="s">
        <v>385</v>
      </c>
      <c r="E1282" s="30"/>
      <c r="F1282" s="30"/>
      <c r="G1282" s="30"/>
      <c r="H1282" s="4"/>
      <c r="I1282" s="4"/>
      <c r="J1282" s="4"/>
      <c r="K1282" s="4"/>
    </row>
    <row r="1283" spans="1:11" ht="12.75" customHeight="1">
      <c r="A1283" s="45"/>
      <c r="B1283" s="45"/>
      <c r="C1283" s="45"/>
      <c r="D1283" s="29"/>
      <c r="E1283" s="30"/>
      <c r="F1283" s="30"/>
      <c r="G1283" s="30"/>
      <c r="H1283" s="4"/>
      <c r="I1283" s="4"/>
      <c r="J1283" s="4"/>
      <c r="K1283" s="4"/>
    </row>
    <row r="1284" spans="1:12" s="21" customFormat="1" ht="12.75" customHeight="1">
      <c r="A1284" s="119"/>
      <c r="B1284" s="119"/>
      <c r="C1284" s="119"/>
      <c r="D1284" s="120" t="s">
        <v>545</v>
      </c>
      <c r="E1284" s="121">
        <f aca="true" t="shared" si="87" ref="E1284:F1286">SUM(E1285)</f>
        <v>5000</v>
      </c>
      <c r="F1284" s="121">
        <f t="shared" si="87"/>
        <v>4010</v>
      </c>
      <c r="G1284" s="121">
        <f t="shared" si="83"/>
        <v>80.2</v>
      </c>
      <c r="H1284" s="7"/>
      <c r="I1284" s="7"/>
      <c r="J1284" s="7"/>
      <c r="K1284" s="7"/>
      <c r="L1284" s="8"/>
    </row>
    <row r="1285" spans="1:12" s="21" customFormat="1" ht="12.75" customHeight="1">
      <c r="A1285" s="97"/>
      <c r="B1285" s="58"/>
      <c r="C1285" s="58"/>
      <c r="D1285" s="5" t="s">
        <v>264</v>
      </c>
      <c r="E1285" s="6">
        <f t="shared" si="87"/>
        <v>5000</v>
      </c>
      <c r="F1285" s="6">
        <f t="shared" si="87"/>
        <v>4010</v>
      </c>
      <c r="G1285" s="6">
        <f t="shared" si="83"/>
        <v>80.2</v>
      </c>
      <c r="H1285" s="7"/>
      <c r="I1285" s="7"/>
      <c r="J1285" s="7"/>
      <c r="K1285" s="7"/>
      <c r="L1285" s="8"/>
    </row>
    <row r="1286" spans="1:12" s="21" customFormat="1" ht="27.75" customHeight="1">
      <c r="A1286" s="179" t="s">
        <v>448</v>
      </c>
      <c r="B1286" s="179"/>
      <c r="C1286" s="179"/>
      <c r="D1286" s="10" t="s">
        <v>369</v>
      </c>
      <c r="E1286" s="11">
        <f t="shared" si="87"/>
        <v>5000</v>
      </c>
      <c r="F1286" s="11">
        <f t="shared" si="87"/>
        <v>4010</v>
      </c>
      <c r="G1286" s="11">
        <f t="shared" si="83"/>
        <v>80.2</v>
      </c>
      <c r="H1286" s="7"/>
      <c r="I1286" s="7"/>
      <c r="J1286" s="7"/>
      <c r="K1286" s="7"/>
      <c r="L1286" s="8"/>
    </row>
    <row r="1287" spans="1:12" s="36" customFormat="1" ht="12.75" customHeight="1">
      <c r="A1287" s="179"/>
      <c r="B1287" s="179"/>
      <c r="C1287" s="179"/>
      <c r="D1287" s="26" t="s">
        <v>534</v>
      </c>
      <c r="E1287" s="13">
        <v>5000</v>
      </c>
      <c r="F1287" s="13">
        <v>4010</v>
      </c>
      <c r="G1287" s="13">
        <f t="shared" si="83"/>
        <v>80.2</v>
      </c>
      <c r="H1287" s="14"/>
      <c r="I1287" s="14"/>
      <c r="J1287" s="14"/>
      <c r="K1287" s="14"/>
      <c r="L1287" s="15"/>
    </row>
    <row r="1288" spans="1:12" s="21" customFormat="1" ht="12.75" customHeight="1">
      <c r="A1288" s="122"/>
      <c r="B1288" s="113"/>
      <c r="C1288" s="113"/>
      <c r="D1288" s="10"/>
      <c r="E1288" s="11"/>
      <c r="F1288" s="11"/>
      <c r="G1288" s="11"/>
      <c r="H1288" s="7"/>
      <c r="I1288" s="7"/>
      <c r="J1288" s="7"/>
      <c r="K1288" s="7"/>
      <c r="L1288" s="8"/>
    </row>
    <row r="1289" spans="1:12" s="21" customFormat="1" ht="12.75" customHeight="1">
      <c r="A1289" s="119"/>
      <c r="B1289" s="119"/>
      <c r="C1289" s="119"/>
      <c r="D1289" s="120" t="s">
        <v>546</v>
      </c>
      <c r="E1289" s="121">
        <f aca="true" t="shared" si="88" ref="E1289:F1291">SUM(E1290)</f>
        <v>5000</v>
      </c>
      <c r="F1289" s="121">
        <f t="shared" si="88"/>
        <v>5000</v>
      </c>
      <c r="G1289" s="121">
        <f t="shared" si="83"/>
        <v>100</v>
      </c>
      <c r="H1289" s="7"/>
      <c r="I1289" s="7"/>
      <c r="J1289" s="7"/>
      <c r="K1289" s="7"/>
      <c r="L1289" s="8"/>
    </row>
    <row r="1290" spans="1:12" s="21" customFormat="1" ht="12.75" customHeight="1">
      <c r="A1290" s="97"/>
      <c r="B1290" s="58"/>
      <c r="C1290" s="58"/>
      <c r="D1290" s="5" t="s">
        <v>264</v>
      </c>
      <c r="E1290" s="6">
        <f t="shared" si="88"/>
        <v>5000</v>
      </c>
      <c r="F1290" s="6">
        <f t="shared" si="88"/>
        <v>5000</v>
      </c>
      <c r="G1290" s="6">
        <f t="shared" si="83"/>
        <v>100</v>
      </c>
      <c r="H1290" s="7"/>
      <c r="I1290" s="7"/>
      <c r="J1290" s="7"/>
      <c r="K1290" s="7"/>
      <c r="L1290" s="8"/>
    </row>
    <row r="1291" spans="1:12" s="21" customFormat="1" ht="25.5" customHeight="1">
      <c r="A1291" s="179" t="s">
        <v>448</v>
      </c>
      <c r="B1291" s="179"/>
      <c r="C1291" s="179"/>
      <c r="D1291" s="10" t="s">
        <v>369</v>
      </c>
      <c r="E1291" s="11">
        <f t="shared" si="88"/>
        <v>5000</v>
      </c>
      <c r="F1291" s="11">
        <f t="shared" si="88"/>
        <v>5000</v>
      </c>
      <c r="G1291" s="11">
        <f t="shared" si="83"/>
        <v>100</v>
      </c>
      <c r="H1291" s="7"/>
      <c r="I1291" s="7"/>
      <c r="J1291" s="7"/>
      <c r="K1291" s="7"/>
      <c r="L1291" s="8"/>
    </row>
    <row r="1292" spans="1:12" s="36" customFormat="1" ht="12.75" customHeight="1">
      <c r="A1292" s="179"/>
      <c r="B1292" s="179"/>
      <c r="C1292" s="179"/>
      <c r="D1292" s="26" t="s">
        <v>534</v>
      </c>
      <c r="E1292" s="13">
        <v>5000</v>
      </c>
      <c r="F1292" s="13">
        <v>5000</v>
      </c>
      <c r="G1292" s="13">
        <f t="shared" si="83"/>
        <v>100</v>
      </c>
      <c r="H1292" s="14"/>
      <c r="I1292" s="14"/>
      <c r="J1292" s="14"/>
      <c r="K1292" s="14"/>
      <c r="L1292" s="15"/>
    </row>
    <row r="1293" spans="1:12" s="21" customFormat="1" ht="12.75" customHeight="1">
      <c r="A1293" s="16"/>
      <c r="B1293" s="16"/>
      <c r="C1293" s="16"/>
      <c r="D1293" s="17"/>
      <c r="E1293" s="18"/>
      <c r="F1293" s="18"/>
      <c r="G1293" s="18"/>
      <c r="H1293" s="7"/>
      <c r="I1293" s="7"/>
      <c r="J1293" s="7"/>
      <c r="K1293" s="7"/>
      <c r="L1293" s="8"/>
    </row>
    <row r="1294" spans="1:11" s="57" customFormat="1" ht="24">
      <c r="A1294" s="53"/>
      <c r="B1294" s="53"/>
      <c r="C1294" s="53">
        <v>85446</v>
      </c>
      <c r="D1294" s="54" t="s">
        <v>287</v>
      </c>
      <c r="E1294" s="55">
        <f aca="true" t="shared" si="89" ref="E1294:F1296">SUM(E1295)</f>
        <v>3393</v>
      </c>
      <c r="F1294" s="55">
        <f t="shared" si="89"/>
        <v>1989</v>
      </c>
      <c r="G1294" s="55">
        <f t="shared" si="83"/>
        <v>58.62068965517241</v>
      </c>
      <c r="H1294" s="56"/>
      <c r="I1294" s="56"/>
      <c r="J1294" s="56"/>
      <c r="K1294" s="56"/>
    </row>
    <row r="1295" spans="1:11" s="8" customFormat="1" ht="12">
      <c r="A1295" s="58"/>
      <c r="B1295" s="58"/>
      <c r="C1295" s="58"/>
      <c r="D1295" s="5" t="s">
        <v>264</v>
      </c>
      <c r="E1295" s="6">
        <f t="shared" si="89"/>
        <v>3393</v>
      </c>
      <c r="F1295" s="6">
        <f t="shared" si="89"/>
        <v>1989</v>
      </c>
      <c r="G1295" s="6">
        <f t="shared" si="83"/>
        <v>58.62068965517241</v>
      </c>
      <c r="H1295" s="7"/>
      <c r="I1295" s="7"/>
      <c r="J1295" s="7"/>
      <c r="K1295" s="7"/>
    </row>
    <row r="1296" spans="1:11" s="8" customFormat="1" ht="24">
      <c r="A1296" s="179" t="s">
        <v>448</v>
      </c>
      <c r="B1296" s="179"/>
      <c r="C1296" s="179"/>
      <c r="D1296" s="10" t="s">
        <v>339</v>
      </c>
      <c r="E1296" s="11">
        <f t="shared" si="89"/>
        <v>3393</v>
      </c>
      <c r="F1296" s="11">
        <f t="shared" si="89"/>
        <v>1989</v>
      </c>
      <c r="G1296" s="11">
        <f t="shared" si="83"/>
        <v>58.62068965517241</v>
      </c>
      <c r="H1296" s="7"/>
      <c r="I1296" s="7"/>
      <c r="J1296" s="7"/>
      <c r="K1296" s="7"/>
    </row>
    <row r="1297" spans="1:11" s="8" customFormat="1" ht="36">
      <c r="A1297" s="179"/>
      <c r="B1297" s="179"/>
      <c r="C1297" s="179"/>
      <c r="D1297" s="10" t="s">
        <v>174</v>
      </c>
      <c r="E1297" s="11">
        <f>SUM(E1298:E1298)</f>
        <v>3393</v>
      </c>
      <c r="F1297" s="11">
        <f>SUM(F1298:F1298)</f>
        <v>1989</v>
      </c>
      <c r="G1297" s="11">
        <f t="shared" si="83"/>
        <v>58.62068965517241</v>
      </c>
      <c r="H1297" s="7"/>
      <c r="I1297" s="7"/>
      <c r="J1297" s="7"/>
      <c r="K1297" s="7"/>
    </row>
    <row r="1298" spans="1:11" s="15" customFormat="1" ht="33.75">
      <c r="A1298" s="179"/>
      <c r="B1298" s="179"/>
      <c r="C1298" s="179"/>
      <c r="D1298" s="26" t="s">
        <v>497</v>
      </c>
      <c r="E1298" s="13">
        <f>SUM(E1306,E1312)</f>
        <v>3393</v>
      </c>
      <c r="F1298" s="13">
        <f>SUM(F1306,F1312)</f>
        <v>1989</v>
      </c>
      <c r="G1298" s="13">
        <f t="shared" si="83"/>
        <v>58.62068965517241</v>
      </c>
      <c r="H1298" s="14"/>
      <c r="I1298" s="14"/>
      <c r="J1298" s="14"/>
      <c r="K1298" s="14"/>
    </row>
    <row r="1299" spans="1:11" s="8" customFormat="1" ht="12">
      <c r="A1299" s="16"/>
      <c r="B1299" s="16"/>
      <c r="C1299" s="16"/>
      <c r="D1299" s="17"/>
      <c r="E1299" s="18"/>
      <c r="F1299" s="18"/>
      <c r="G1299" s="18"/>
      <c r="H1299" s="7"/>
      <c r="I1299" s="7"/>
      <c r="J1299" s="7"/>
      <c r="K1299" s="7"/>
    </row>
    <row r="1300" spans="1:11" s="8" customFormat="1" ht="24">
      <c r="A1300" s="16"/>
      <c r="B1300" s="16"/>
      <c r="C1300" s="16"/>
      <c r="D1300" s="139" t="s">
        <v>385</v>
      </c>
      <c r="E1300" s="18"/>
      <c r="F1300" s="18"/>
      <c r="G1300" s="18"/>
      <c r="H1300" s="7"/>
      <c r="I1300" s="7"/>
      <c r="J1300" s="7"/>
      <c r="K1300" s="7"/>
    </row>
    <row r="1301" spans="1:11" s="8" customFormat="1" ht="12">
      <c r="A1301" s="16"/>
      <c r="B1301" s="16"/>
      <c r="C1301" s="16"/>
      <c r="D1301" s="17"/>
      <c r="E1301" s="18"/>
      <c r="F1301" s="18"/>
      <c r="G1301" s="18"/>
      <c r="H1301" s="7"/>
      <c r="I1301" s="7"/>
      <c r="J1301" s="7"/>
      <c r="K1301" s="7"/>
    </row>
    <row r="1302" spans="1:11" s="8" customFormat="1" ht="12">
      <c r="A1302" s="119"/>
      <c r="B1302" s="119"/>
      <c r="C1302" s="119"/>
      <c r="D1302" s="120" t="s">
        <v>545</v>
      </c>
      <c r="E1302" s="121">
        <f aca="true" t="shared" si="90" ref="E1302:F1304">SUM(E1303)</f>
        <v>1463</v>
      </c>
      <c r="F1302" s="121">
        <f t="shared" si="90"/>
        <v>1463</v>
      </c>
      <c r="G1302" s="121">
        <f t="shared" si="83"/>
        <v>100</v>
      </c>
      <c r="H1302" s="7"/>
      <c r="I1302" s="7"/>
      <c r="J1302" s="7"/>
      <c r="K1302" s="7"/>
    </row>
    <row r="1303" spans="1:11" s="8" customFormat="1" ht="12">
      <c r="A1303" s="97"/>
      <c r="B1303" s="58"/>
      <c r="C1303" s="58"/>
      <c r="D1303" s="5" t="s">
        <v>264</v>
      </c>
      <c r="E1303" s="6">
        <f t="shared" si="90"/>
        <v>1463</v>
      </c>
      <c r="F1303" s="6">
        <f t="shared" si="90"/>
        <v>1463</v>
      </c>
      <c r="G1303" s="6">
        <f t="shared" si="83"/>
        <v>100</v>
      </c>
      <c r="H1303" s="7"/>
      <c r="I1303" s="7"/>
      <c r="J1303" s="7"/>
      <c r="K1303" s="7"/>
    </row>
    <row r="1304" spans="1:11" s="8" customFormat="1" ht="24">
      <c r="A1304" s="179" t="s">
        <v>448</v>
      </c>
      <c r="B1304" s="179"/>
      <c r="C1304" s="179"/>
      <c r="D1304" s="10" t="s">
        <v>339</v>
      </c>
      <c r="E1304" s="11">
        <f t="shared" si="90"/>
        <v>1463</v>
      </c>
      <c r="F1304" s="11">
        <f t="shared" si="90"/>
        <v>1463</v>
      </c>
      <c r="G1304" s="11">
        <f aca="true" t="shared" si="91" ref="G1304:G1435">F1304*100/E1304</f>
        <v>100</v>
      </c>
      <c r="H1304" s="7"/>
      <c r="I1304" s="7"/>
      <c r="J1304" s="7"/>
      <c r="K1304" s="7"/>
    </row>
    <row r="1305" spans="1:11" s="8" customFormat="1" ht="36">
      <c r="A1305" s="179"/>
      <c r="B1305" s="179"/>
      <c r="C1305" s="179"/>
      <c r="D1305" s="10" t="s">
        <v>365</v>
      </c>
      <c r="E1305" s="11">
        <f>SUM(E1306)</f>
        <v>1463</v>
      </c>
      <c r="F1305" s="11">
        <f>SUM(F1306)</f>
        <v>1463</v>
      </c>
      <c r="G1305" s="11">
        <f t="shared" si="91"/>
        <v>100</v>
      </c>
      <c r="H1305" s="7"/>
      <c r="I1305" s="7"/>
      <c r="J1305" s="7"/>
      <c r="K1305" s="7"/>
    </row>
    <row r="1306" spans="1:11" s="15" customFormat="1" ht="33.75">
      <c r="A1306" s="179"/>
      <c r="B1306" s="179"/>
      <c r="C1306" s="179"/>
      <c r="D1306" s="26" t="s">
        <v>497</v>
      </c>
      <c r="E1306" s="13">
        <v>1463</v>
      </c>
      <c r="F1306" s="13">
        <v>1463</v>
      </c>
      <c r="G1306" s="13">
        <f t="shared" si="91"/>
        <v>100</v>
      </c>
      <c r="H1306" s="14"/>
      <c r="I1306" s="14"/>
      <c r="J1306" s="14"/>
      <c r="K1306" s="14"/>
    </row>
    <row r="1307" spans="1:11" s="8" customFormat="1" ht="12">
      <c r="A1307" s="122"/>
      <c r="B1307" s="113"/>
      <c r="C1307" s="113"/>
      <c r="D1307" s="10"/>
      <c r="E1307" s="11"/>
      <c r="F1307" s="11"/>
      <c r="G1307" s="11"/>
      <c r="H1307" s="7"/>
      <c r="I1307" s="7"/>
      <c r="J1307" s="7"/>
      <c r="K1307" s="7"/>
    </row>
    <row r="1308" spans="1:11" s="8" customFormat="1" ht="12">
      <c r="A1308" s="119"/>
      <c r="B1308" s="119"/>
      <c r="C1308" s="119"/>
      <c r="D1308" s="120" t="s">
        <v>546</v>
      </c>
      <c r="E1308" s="121">
        <f aca="true" t="shared" si="92" ref="E1308:F1310">SUM(E1309)</f>
        <v>1930</v>
      </c>
      <c r="F1308" s="121">
        <f t="shared" si="92"/>
        <v>526</v>
      </c>
      <c r="G1308" s="121">
        <f t="shared" si="91"/>
        <v>27.253886010362695</v>
      </c>
      <c r="H1308" s="7"/>
      <c r="I1308" s="7"/>
      <c r="J1308" s="7"/>
      <c r="K1308" s="7"/>
    </row>
    <row r="1309" spans="1:11" s="8" customFormat="1" ht="12">
      <c r="A1309" s="97"/>
      <c r="B1309" s="58"/>
      <c r="C1309" s="58"/>
      <c r="D1309" s="5" t="s">
        <v>264</v>
      </c>
      <c r="E1309" s="6">
        <f t="shared" si="92"/>
        <v>1930</v>
      </c>
      <c r="F1309" s="6">
        <f t="shared" si="92"/>
        <v>526</v>
      </c>
      <c r="G1309" s="6">
        <f t="shared" si="91"/>
        <v>27.253886010362695</v>
      </c>
      <c r="H1309" s="7"/>
      <c r="I1309" s="7"/>
      <c r="J1309" s="7"/>
      <c r="K1309" s="7"/>
    </row>
    <row r="1310" spans="1:11" s="8" customFormat="1" ht="24">
      <c r="A1310" s="179" t="s">
        <v>448</v>
      </c>
      <c r="B1310" s="179"/>
      <c r="C1310" s="179"/>
      <c r="D1310" s="10" t="s">
        <v>339</v>
      </c>
      <c r="E1310" s="11">
        <f t="shared" si="92"/>
        <v>1930</v>
      </c>
      <c r="F1310" s="11">
        <f t="shared" si="92"/>
        <v>526</v>
      </c>
      <c r="G1310" s="11">
        <f t="shared" si="91"/>
        <v>27.253886010362695</v>
      </c>
      <c r="H1310" s="7"/>
      <c r="I1310" s="7"/>
      <c r="J1310" s="7"/>
      <c r="K1310" s="7"/>
    </row>
    <row r="1311" spans="1:11" s="8" customFormat="1" ht="36">
      <c r="A1311" s="179"/>
      <c r="B1311" s="179"/>
      <c r="C1311" s="179"/>
      <c r="D1311" s="10" t="s">
        <v>365</v>
      </c>
      <c r="E1311" s="11">
        <f>SUM(E1312)</f>
        <v>1930</v>
      </c>
      <c r="F1311" s="11">
        <f>SUM(F1312)</f>
        <v>526</v>
      </c>
      <c r="G1311" s="11">
        <f t="shared" si="91"/>
        <v>27.253886010362695</v>
      </c>
      <c r="H1311" s="7"/>
      <c r="I1311" s="7"/>
      <c r="J1311" s="7"/>
      <c r="K1311" s="7"/>
    </row>
    <row r="1312" spans="1:11" s="15" customFormat="1" ht="33.75">
      <c r="A1312" s="179"/>
      <c r="B1312" s="179"/>
      <c r="C1312" s="179"/>
      <c r="D1312" s="26" t="s">
        <v>497</v>
      </c>
      <c r="E1312" s="13">
        <v>1930</v>
      </c>
      <c r="F1312" s="13">
        <v>526</v>
      </c>
      <c r="G1312" s="13">
        <f t="shared" si="91"/>
        <v>27.253886010362695</v>
      </c>
      <c r="H1312" s="14"/>
      <c r="I1312" s="14"/>
      <c r="J1312" s="14"/>
      <c r="K1312" s="14"/>
    </row>
    <row r="1313" spans="1:11" s="8" customFormat="1" ht="12">
      <c r="A1313" s="122"/>
      <c r="B1313" s="113"/>
      <c r="C1313" s="113"/>
      <c r="D1313" s="10"/>
      <c r="E1313" s="11"/>
      <c r="F1313" s="11"/>
      <c r="G1313" s="11"/>
      <c r="H1313" s="7"/>
      <c r="I1313" s="7"/>
      <c r="J1313" s="7"/>
      <c r="K1313" s="7"/>
    </row>
    <row r="1314" spans="1:11" s="8" customFormat="1" ht="12">
      <c r="A1314" s="62" t="s">
        <v>328</v>
      </c>
      <c r="B1314" s="62" t="s">
        <v>427</v>
      </c>
      <c r="C1314" s="62"/>
      <c r="D1314" s="63" t="s">
        <v>428</v>
      </c>
      <c r="E1314" s="64">
        <f>SUM(E1316,E1337,E1383,E1390,E1418,E1425)</f>
        <v>10949558</v>
      </c>
      <c r="F1314" s="64">
        <f>SUM(F1316,F1337,F1383,F1390,F1418,F1425)</f>
        <v>10900648.889999997</v>
      </c>
      <c r="G1314" s="64">
        <f t="shared" si="91"/>
        <v>99.5533234309549</v>
      </c>
      <c r="H1314" s="7"/>
      <c r="I1314" s="7"/>
      <c r="J1314" s="7"/>
      <c r="K1314" s="7"/>
    </row>
    <row r="1315" spans="1:11" s="8" customFormat="1" ht="12">
      <c r="A1315" s="122"/>
      <c r="B1315" s="113"/>
      <c r="C1315" s="113"/>
      <c r="D1315" s="10"/>
      <c r="E1315" s="11"/>
      <c r="F1315" s="11"/>
      <c r="G1315" s="11"/>
      <c r="H1315" s="7"/>
      <c r="I1315" s="7"/>
      <c r="J1315" s="7"/>
      <c r="K1315" s="7"/>
    </row>
    <row r="1316" spans="1:11" s="8" customFormat="1" ht="24">
      <c r="A1316" s="53"/>
      <c r="B1316" s="53"/>
      <c r="C1316" s="53" t="s">
        <v>429</v>
      </c>
      <c r="D1316" s="54" t="s">
        <v>430</v>
      </c>
      <c r="E1316" s="55">
        <f>E1317</f>
        <v>7245700</v>
      </c>
      <c r="F1316" s="55">
        <f>F1317</f>
        <v>7241100.93</v>
      </c>
      <c r="G1316" s="55">
        <f t="shared" si="91"/>
        <v>99.93652690561298</v>
      </c>
      <c r="H1316" s="7"/>
      <c r="I1316" s="7"/>
      <c r="J1316" s="7"/>
      <c r="K1316" s="7"/>
    </row>
    <row r="1317" spans="1:11" s="8" customFormat="1" ht="12">
      <c r="A1317" s="97"/>
      <c r="B1317" s="97"/>
      <c r="C1317" s="97"/>
      <c r="D1317" s="5" t="s">
        <v>264</v>
      </c>
      <c r="E1317" s="6">
        <f>SUM(E1318,E1320,E1322)</f>
        <v>7245700</v>
      </c>
      <c r="F1317" s="6">
        <f>SUM(F1318,F1320,F1322)</f>
        <v>7241100.93</v>
      </c>
      <c r="G1317" s="6">
        <f t="shared" si="91"/>
        <v>99.93652690561298</v>
      </c>
      <c r="H1317" s="7"/>
      <c r="I1317" s="7"/>
      <c r="J1317" s="7"/>
      <c r="K1317" s="7"/>
    </row>
    <row r="1318" spans="1:11" s="8" customFormat="1" ht="24">
      <c r="A1318" s="180" t="s">
        <v>448</v>
      </c>
      <c r="B1318" s="181"/>
      <c r="C1318" s="182"/>
      <c r="D1318" s="10" t="s">
        <v>364</v>
      </c>
      <c r="E1318" s="11">
        <f>SUM(E1319)</f>
        <v>23000</v>
      </c>
      <c r="F1318" s="11">
        <f>SUM(F1319)</f>
        <v>19000</v>
      </c>
      <c r="G1318" s="11">
        <f t="shared" si="91"/>
        <v>82.6086956521739</v>
      </c>
      <c r="H1318" s="7"/>
      <c r="I1318" s="7"/>
      <c r="J1318" s="7"/>
      <c r="K1318" s="7"/>
    </row>
    <row r="1319" spans="1:11" s="15" customFormat="1" ht="90">
      <c r="A1319" s="183"/>
      <c r="B1319" s="184"/>
      <c r="C1319" s="185"/>
      <c r="D1319" s="12" t="s">
        <v>555</v>
      </c>
      <c r="E1319" s="13">
        <v>23000</v>
      </c>
      <c r="F1319" s="13">
        <v>19000</v>
      </c>
      <c r="G1319" s="13">
        <f t="shared" si="91"/>
        <v>82.6086956521739</v>
      </c>
      <c r="H1319" s="14"/>
      <c r="I1319" s="14"/>
      <c r="J1319" s="14"/>
      <c r="K1319" s="14"/>
    </row>
    <row r="1320" spans="1:11" s="8" customFormat="1" ht="24">
      <c r="A1320" s="183"/>
      <c r="B1320" s="184"/>
      <c r="C1320" s="185"/>
      <c r="D1320" s="10" t="s">
        <v>373</v>
      </c>
      <c r="E1320" s="11">
        <f>SUM(E1321)</f>
        <v>7136970.02</v>
      </c>
      <c r="F1320" s="11">
        <f>SUM(F1321)</f>
        <v>7136968.5</v>
      </c>
      <c r="G1320" s="11">
        <f t="shared" si="91"/>
        <v>99.99997870244663</v>
      </c>
      <c r="H1320" s="7"/>
      <c r="I1320" s="7"/>
      <c r="J1320" s="7"/>
      <c r="K1320" s="7"/>
    </row>
    <row r="1321" spans="1:11" s="15" customFormat="1" ht="11.25">
      <c r="A1321" s="183"/>
      <c r="B1321" s="184"/>
      <c r="C1321" s="185"/>
      <c r="D1321" s="12" t="s">
        <v>512</v>
      </c>
      <c r="E1321" s="13">
        <v>7136970.02</v>
      </c>
      <c r="F1321" s="13">
        <v>7136968.5</v>
      </c>
      <c r="G1321" s="13">
        <f t="shared" si="91"/>
        <v>99.99997870244663</v>
      </c>
      <c r="H1321" s="14"/>
      <c r="I1321" s="14"/>
      <c r="J1321" s="14"/>
      <c r="K1321" s="14"/>
    </row>
    <row r="1322" spans="1:11" s="8" customFormat="1" ht="24">
      <c r="A1322" s="183"/>
      <c r="B1322" s="184"/>
      <c r="C1322" s="185"/>
      <c r="D1322" s="10" t="s">
        <v>501</v>
      </c>
      <c r="E1322" s="11">
        <f>SUM(E1323,E1328)</f>
        <v>85729.97999999998</v>
      </c>
      <c r="F1322" s="11">
        <f>SUM(F1323,F1328)</f>
        <v>85132.43</v>
      </c>
      <c r="G1322" s="11">
        <f t="shared" si="91"/>
        <v>99.3029859566047</v>
      </c>
      <c r="H1322" s="7"/>
      <c r="I1322" s="7"/>
      <c r="J1322" s="7"/>
      <c r="K1322" s="7"/>
    </row>
    <row r="1323" spans="1:11" s="8" customFormat="1" ht="24">
      <c r="A1323" s="183"/>
      <c r="B1323" s="184"/>
      <c r="C1323" s="185"/>
      <c r="D1323" s="10" t="s">
        <v>65</v>
      </c>
      <c r="E1323" s="11">
        <f>SUM(E1324:E1327)</f>
        <v>76493.26999999999</v>
      </c>
      <c r="F1323" s="11">
        <f>SUM(F1324:F1327)</f>
        <v>76493.26999999999</v>
      </c>
      <c r="G1323" s="11">
        <f t="shared" si="91"/>
        <v>100</v>
      </c>
      <c r="H1323" s="7"/>
      <c r="I1323" s="7"/>
      <c r="J1323" s="7"/>
      <c r="K1323" s="7"/>
    </row>
    <row r="1324" spans="1:11" s="15" customFormat="1" ht="22.5">
      <c r="A1324" s="183"/>
      <c r="B1324" s="184"/>
      <c r="C1324" s="185"/>
      <c r="D1324" s="26" t="s">
        <v>461</v>
      </c>
      <c r="E1324" s="13">
        <v>61274.31</v>
      </c>
      <c r="F1324" s="13">
        <v>61274.31</v>
      </c>
      <c r="G1324" s="13">
        <f t="shared" si="91"/>
        <v>100</v>
      </c>
      <c r="H1324" s="14"/>
      <c r="I1324" s="14"/>
      <c r="J1324" s="14"/>
      <c r="K1324" s="14"/>
    </row>
    <row r="1325" spans="1:11" s="15" customFormat="1" ht="22.5">
      <c r="A1325" s="183"/>
      <c r="B1325" s="184"/>
      <c r="C1325" s="185"/>
      <c r="D1325" s="26" t="s">
        <v>482</v>
      </c>
      <c r="E1325" s="13">
        <v>3220.58</v>
      </c>
      <c r="F1325" s="13">
        <v>3220.58</v>
      </c>
      <c r="G1325" s="13">
        <f t="shared" si="91"/>
        <v>100</v>
      </c>
      <c r="H1325" s="14"/>
      <c r="I1325" s="14"/>
      <c r="J1325" s="14"/>
      <c r="K1325" s="14"/>
    </row>
    <row r="1326" spans="1:11" s="15" customFormat="1" ht="22.5">
      <c r="A1326" s="183"/>
      <c r="B1326" s="184"/>
      <c r="C1326" s="185"/>
      <c r="D1326" s="26" t="s">
        <v>477</v>
      </c>
      <c r="E1326" s="13">
        <v>11047.04</v>
      </c>
      <c r="F1326" s="13">
        <v>11047.04</v>
      </c>
      <c r="G1326" s="13">
        <f t="shared" si="91"/>
        <v>99.99999999999999</v>
      </c>
      <c r="H1326" s="14"/>
      <c r="I1326" s="14"/>
      <c r="J1326" s="14"/>
      <c r="K1326" s="14"/>
    </row>
    <row r="1327" spans="1:11" s="15" customFormat="1" ht="11.25">
      <c r="A1327" s="183"/>
      <c r="B1327" s="184"/>
      <c r="C1327" s="185"/>
      <c r="D1327" s="26" t="s">
        <v>478</v>
      </c>
      <c r="E1327" s="13">
        <v>951.34</v>
      </c>
      <c r="F1327" s="13">
        <v>951.34</v>
      </c>
      <c r="G1327" s="13">
        <f t="shared" si="91"/>
        <v>100</v>
      </c>
      <c r="H1327" s="14"/>
      <c r="I1327" s="14"/>
      <c r="J1327" s="14"/>
      <c r="K1327" s="14"/>
    </row>
    <row r="1328" spans="1:11" s="8" customFormat="1" ht="36">
      <c r="A1328" s="183"/>
      <c r="B1328" s="184"/>
      <c r="C1328" s="185"/>
      <c r="D1328" s="10" t="s">
        <v>503</v>
      </c>
      <c r="E1328" s="11">
        <f>SUM(E1329:E1334)</f>
        <v>9236.71</v>
      </c>
      <c r="F1328" s="11">
        <f>SUM(F1329:F1334)</f>
        <v>8639.16</v>
      </c>
      <c r="G1328" s="11">
        <f t="shared" si="91"/>
        <v>93.53070519698032</v>
      </c>
      <c r="H1328" s="7"/>
      <c r="I1328" s="7"/>
      <c r="J1328" s="7"/>
      <c r="K1328" s="7"/>
    </row>
    <row r="1329" spans="1:11" s="15" customFormat="1" ht="22.5">
      <c r="A1329" s="183"/>
      <c r="B1329" s="184"/>
      <c r="C1329" s="185"/>
      <c r="D1329" s="26" t="s">
        <v>462</v>
      </c>
      <c r="E1329" s="13">
        <v>821.57</v>
      </c>
      <c r="F1329" s="13">
        <v>821.57</v>
      </c>
      <c r="G1329" s="13">
        <f t="shared" si="91"/>
        <v>100</v>
      </c>
      <c r="H1329" s="14"/>
      <c r="I1329" s="14"/>
      <c r="J1329" s="14"/>
      <c r="K1329" s="14"/>
    </row>
    <row r="1330" spans="1:11" s="15" customFormat="1" ht="11.25">
      <c r="A1330" s="183"/>
      <c r="B1330" s="184"/>
      <c r="C1330" s="185"/>
      <c r="D1330" s="26" t="s">
        <v>463</v>
      </c>
      <c r="E1330" s="13">
        <v>243.54</v>
      </c>
      <c r="F1330" s="13">
        <v>243.54</v>
      </c>
      <c r="G1330" s="13">
        <f t="shared" si="91"/>
        <v>100</v>
      </c>
      <c r="H1330" s="14"/>
      <c r="I1330" s="14"/>
      <c r="J1330" s="14"/>
      <c r="K1330" s="14"/>
    </row>
    <row r="1331" spans="1:11" s="15" customFormat="1" ht="11.25">
      <c r="A1331" s="183"/>
      <c r="B1331" s="184"/>
      <c r="C1331" s="185"/>
      <c r="D1331" s="26" t="s">
        <v>464</v>
      </c>
      <c r="E1331" s="13">
        <v>1309.55</v>
      </c>
      <c r="F1331" s="13">
        <v>1309.55</v>
      </c>
      <c r="G1331" s="13">
        <f t="shared" si="91"/>
        <v>100</v>
      </c>
      <c r="H1331" s="14"/>
      <c r="I1331" s="14"/>
      <c r="J1331" s="14"/>
      <c r="K1331" s="14"/>
    </row>
    <row r="1332" spans="1:11" s="15" customFormat="1" ht="22.5">
      <c r="A1332" s="183"/>
      <c r="B1332" s="184"/>
      <c r="C1332" s="185"/>
      <c r="D1332" s="26" t="s">
        <v>486</v>
      </c>
      <c r="E1332" s="13">
        <v>2493.51</v>
      </c>
      <c r="F1332" s="13">
        <v>2493.51</v>
      </c>
      <c r="G1332" s="13">
        <f t="shared" si="91"/>
        <v>100</v>
      </c>
      <c r="H1332" s="14"/>
      <c r="I1332" s="14"/>
      <c r="J1332" s="14"/>
      <c r="K1332" s="14"/>
    </row>
    <row r="1333" spans="1:11" s="15" customFormat="1" ht="90">
      <c r="A1333" s="183"/>
      <c r="B1333" s="184"/>
      <c r="C1333" s="185"/>
      <c r="D1333" s="26" t="s">
        <v>515</v>
      </c>
      <c r="E1333" s="13">
        <v>2900</v>
      </c>
      <c r="F1333" s="13">
        <v>2302.45</v>
      </c>
      <c r="G1333" s="13">
        <f t="shared" si="91"/>
        <v>79.39482758620689</v>
      </c>
      <c r="H1333" s="14"/>
      <c r="I1333" s="14"/>
      <c r="J1333" s="14"/>
      <c r="K1333" s="14"/>
    </row>
    <row r="1334" spans="1:11" s="15" customFormat="1" ht="33.75">
      <c r="A1334" s="183"/>
      <c r="B1334" s="184"/>
      <c r="C1334" s="185"/>
      <c r="D1334" s="26" t="s">
        <v>497</v>
      </c>
      <c r="E1334" s="13">
        <v>1468.54</v>
      </c>
      <c r="F1334" s="13">
        <v>1468.54</v>
      </c>
      <c r="G1334" s="13">
        <f t="shared" si="91"/>
        <v>100</v>
      </c>
      <c r="H1334" s="14"/>
      <c r="I1334" s="14"/>
      <c r="J1334" s="14"/>
      <c r="K1334" s="14"/>
    </row>
    <row r="1335" spans="1:11" s="44" customFormat="1" ht="12.75" customHeight="1">
      <c r="A1335" s="186"/>
      <c r="B1335" s="187"/>
      <c r="C1335" s="188"/>
      <c r="D1335" s="150" t="s">
        <v>2</v>
      </c>
      <c r="E1335" s="42"/>
      <c r="F1335" s="42"/>
      <c r="G1335" s="42"/>
      <c r="H1335" s="43"/>
      <c r="I1335" s="43"/>
      <c r="J1335" s="43"/>
      <c r="K1335" s="43"/>
    </row>
    <row r="1336" spans="1:11" s="8" customFormat="1" ht="12">
      <c r="A1336" s="122"/>
      <c r="B1336" s="113"/>
      <c r="C1336" s="113"/>
      <c r="D1336" s="10"/>
      <c r="E1336" s="11"/>
      <c r="F1336" s="11"/>
      <c r="G1336" s="11"/>
      <c r="H1336" s="7"/>
      <c r="I1336" s="7"/>
      <c r="J1336" s="7"/>
      <c r="K1336" s="7"/>
    </row>
    <row r="1337" spans="1:11" s="8" customFormat="1" ht="84">
      <c r="A1337" s="53"/>
      <c r="B1337" s="53"/>
      <c r="C1337" s="53" t="s">
        <v>431</v>
      </c>
      <c r="D1337" s="54" t="s">
        <v>363</v>
      </c>
      <c r="E1337" s="55">
        <f>E1338</f>
        <v>3064083.0000000005</v>
      </c>
      <c r="F1337" s="55">
        <f>F1338</f>
        <v>3027792.6999999997</v>
      </c>
      <c r="G1337" s="55">
        <f t="shared" si="91"/>
        <v>98.81562281439503</v>
      </c>
      <c r="H1337" s="7"/>
      <c r="I1337" s="7"/>
      <c r="J1337" s="7"/>
      <c r="K1337" s="7"/>
    </row>
    <row r="1338" spans="1:11" s="8" customFormat="1" ht="12">
      <c r="A1338" s="97"/>
      <c r="B1338" s="97"/>
      <c r="C1338" s="97"/>
      <c r="D1338" s="5" t="s">
        <v>264</v>
      </c>
      <c r="E1338" s="6">
        <f>SUM(E1339,E1341,E1348)</f>
        <v>3064083.0000000005</v>
      </c>
      <c r="F1338" s="6">
        <f>SUM(F1339,F1341,F1348)</f>
        <v>3027792.6999999997</v>
      </c>
      <c r="G1338" s="6">
        <f t="shared" si="91"/>
        <v>98.81562281439503</v>
      </c>
      <c r="H1338" s="7"/>
      <c r="I1338" s="7"/>
      <c r="J1338" s="7"/>
      <c r="K1338" s="7"/>
    </row>
    <row r="1339" spans="1:255" s="8" customFormat="1" ht="24">
      <c r="A1339" s="179" t="s">
        <v>448</v>
      </c>
      <c r="B1339" s="179"/>
      <c r="C1339" s="179"/>
      <c r="D1339" s="10" t="s">
        <v>364</v>
      </c>
      <c r="E1339" s="11">
        <f>SUM(E1340)</f>
        <v>20500</v>
      </c>
      <c r="F1339" s="11">
        <f>SUM(F1340)</f>
        <v>18857.59</v>
      </c>
      <c r="G1339" s="11">
        <f t="shared" si="91"/>
        <v>91.98824390243902</v>
      </c>
      <c r="H1339" s="7"/>
      <c r="I1339" s="7"/>
      <c r="J1339" s="7"/>
      <c r="K1339" s="7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  <c r="AI1339" s="21"/>
      <c r="AJ1339" s="21"/>
      <c r="AK1339" s="21"/>
      <c r="AL1339" s="21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  <c r="BG1339" s="21"/>
      <c r="BH1339" s="21"/>
      <c r="BI1339" s="21"/>
      <c r="BJ1339" s="21"/>
      <c r="BK1339" s="21"/>
      <c r="BL1339" s="21"/>
      <c r="BM1339" s="21"/>
      <c r="BN1339" s="21"/>
      <c r="BO1339" s="21"/>
      <c r="BP1339" s="21"/>
      <c r="BQ1339" s="21"/>
      <c r="BR1339" s="21"/>
      <c r="BS1339" s="21"/>
      <c r="BT1339" s="21"/>
      <c r="BU1339" s="21"/>
      <c r="BV1339" s="21"/>
      <c r="BW1339" s="21"/>
      <c r="BX1339" s="21"/>
      <c r="BY1339" s="21"/>
      <c r="BZ1339" s="21"/>
      <c r="CA1339" s="21"/>
      <c r="CB1339" s="21"/>
      <c r="CC1339" s="21"/>
      <c r="CD1339" s="21"/>
      <c r="CE1339" s="21"/>
      <c r="CF1339" s="21"/>
      <c r="CG1339" s="21"/>
      <c r="CH1339" s="21"/>
      <c r="CI1339" s="21"/>
      <c r="CJ1339" s="21"/>
      <c r="CK1339" s="21"/>
      <c r="CL1339" s="21"/>
      <c r="CM1339" s="21"/>
      <c r="CN1339" s="21"/>
      <c r="CO1339" s="21"/>
      <c r="CP1339" s="21"/>
      <c r="CQ1339" s="21"/>
      <c r="CR1339" s="21"/>
      <c r="CS1339" s="21"/>
      <c r="CT1339" s="21"/>
      <c r="CU1339" s="21"/>
      <c r="CV1339" s="21"/>
      <c r="CW1339" s="21"/>
      <c r="CX1339" s="21"/>
      <c r="CY1339" s="21"/>
      <c r="CZ1339" s="21"/>
      <c r="DA1339" s="21"/>
      <c r="DB1339" s="21"/>
      <c r="DC1339" s="21"/>
      <c r="DD1339" s="21"/>
      <c r="DE1339" s="21"/>
      <c r="DF1339" s="21"/>
      <c r="DG1339" s="21"/>
      <c r="DH1339" s="21"/>
      <c r="DI1339" s="21"/>
      <c r="DJ1339" s="21"/>
      <c r="DK1339" s="21"/>
      <c r="DL1339" s="21"/>
      <c r="DM1339" s="21"/>
      <c r="DN1339" s="21"/>
      <c r="DO1339" s="21"/>
      <c r="DP1339" s="21"/>
      <c r="DQ1339" s="21"/>
      <c r="DR1339" s="21"/>
      <c r="DS1339" s="21"/>
      <c r="DT1339" s="21"/>
      <c r="DU1339" s="21"/>
      <c r="DV1339" s="21"/>
      <c r="DW1339" s="21"/>
      <c r="DX1339" s="21"/>
      <c r="DY1339" s="21"/>
      <c r="DZ1339" s="21"/>
      <c r="EA1339" s="21"/>
      <c r="EB1339" s="21"/>
      <c r="EC1339" s="21"/>
      <c r="ED1339" s="21"/>
      <c r="EE1339" s="21"/>
      <c r="EF1339" s="21"/>
      <c r="EG1339" s="21"/>
      <c r="EH1339" s="21"/>
      <c r="EI1339" s="21"/>
      <c r="EJ1339" s="21"/>
      <c r="EK1339" s="21"/>
      <c r="EL1339" s="21"/>
      <c r="EM1339" s="21"/>
      <c r="EN1339" s="21"/>
      <c r="EO1339" s="21"/>
      <c r="EP1339" s="21"/>
      <c r="EQ1339" s="21"/>
      <c r="ER1339" s="21"/>
      <c r="ES1339" s="21"/>
      <c r="ET1339" s="21"/>
      <c r="EU1339" s="21"/>
      <c r="EV1339" s="21"/>
      <c r="EW1339" s="21"/>
      <c r="EX1339" s="21"/>
      <c r="EY1339" s="21"/>
      <c r="EZ1339" s="21"/>
      <c r="FA1339" s="21"/>
      <c r="FB1339" s="21"/>
      <c r="FC1339" s="21"/>
      <c r="FD1339" s="21"/>
      <c r="FE1339" s="21"/>
      <c r="FF1339" s="21"/>
      <c r="FG1339" s="21"/>
      <c r="FH1339" s="21"/>
      <c r="FI1339" s="21"/>
      <c r="FJ1339" s="21"/>
      <c r="FK1339" s="21"/>
      <c r="FL1339" s="21"/>
      <c r="FM1339" s="21"/>
      <c r="FN1339" s="21"/>
      <c r="FO1339" s="21"/>
      <c r="FP1339" s="21"/>
      <c r="FQ1339" s="21"/>
      <c r="FR1339" s="21"/>
      <c r="FS1339" s="21"/>
      <c r="FT1339" s="21"/>
      <c r="FU1339" s="21"/>
      <c r="FV1339" s="21"/>
      <c r="FW1339" s="21"/>
      <c r="FX1339" s="21"/>
      <c r="FY1339" s="21"/>
      <c r="FZ1339" s="21"/>
      <c r="GA1339" s="21"/>
      <c r="GB1339" s="21"/>
      <c r="GC1339" s="21"/>
      <c r="GD1339" s="21"/>
      <c r="GE1339" s="21"/>
      <c r="GF1339" s="21"/>
      <c r="GG1339" s="21"/>
      <c r="GH1339" s="21"/>
      <c r="GI1339" s="21"/>
      <c r="GJ1339" s="21"/>
      <c r="GK1339" s="21"/>
      <c r="GL1339" s="21"/>
      <c r="GM1339" s="21"/>
      <c r="GN1339" s="21"/>
      <c r="GO1339" s="21"/>
      <c r="GP1339" s="21"/>
      <c r="GQ1339" s="21"/>
      <c r="GR1339" s="21"/>
      <c r="GS1339" s="21"/>
      <c r="GT1339" s="21"/>
      <c r="GU1339" s="21"/>
      <c r="GV1339" s="21"/>
      <c r="GW1339" s="21"/>
      <c r="GX1339" s="21"/>
      <c r="GY1339" s="21"/>
      <c r="GZ1339" s="21"/>
      <c r="HA1339" s="21"/>
      <c r="HB1339" s="21"/>
      <c r="HC1339" s="21"/>
      <c r="HD1339" s="21"/>
      <c r="HE1339" s="21"/>
      <c r="HF1339" s="21"/>
      <c r="HG1339" s="21"/>
      <c r="HH1339" s="21"/>
      <c r="HI1339" s="21"/>
      <c r="HJ1339" s="21"/>
      <c r="HK1339" s="21"/>
      <c r="HL1339" s="21"/>
      <c r="HM1339" s="21"/>
      <c r="HN1339" s="21"/>
      <c r="HO1339" s="21"/>
      <c r="HP1339" s="21"/>
      <c r="HQ1339" s="21"/>
      <c r="HR1339" s="21"/>
      <c r="HS1339" s="21"/>
      <c r="HT1339" s="21"/>
      <c r="HU1339" s="21"/>
      <c r="HV1339" s="21"/>
      <c r="HW1339" s="21"/>
      <c r="HX1339" s="21"/>
      <c r="HY1339" s="21"/>
      <c r="HZ1339" s="21"/>
      <c r="IA1339" s="21"/>
      <c r="IB1339" s="21"/>
      <c r="IC1339" s="21"/>
      <c r="ID1339" s="21"/>
      <c r="IE1339" s="21"/>
      <c r="IF1339" s="21"/>
      <c r="IG1339" s="21"/>
      <c r="IH1339" s="21"/>
      <c r="II1339" s="21"/>
      <c r="IJ1339" s="21"/>
      <c r="IK1339" s="21"/>
      <c r="IL1339" s="21"/>
      <c r="IM1339" s="21"/>
      <c r="IN1339" s="21"/>
      <c r="IO1339" s="21"/>
      <c r="IP1339" s="21"/>
      <c r="IQ1339" s="21"/>
      <c r="IR1339" s="21"/>
      <c r="IS1339" s="21"/>
      <c r="IT1339" s="21"/>
      <c r="IU1339" s="21"/>
    </row>
    <row r="1340" spans="1:255" s="15" customFormat="1" ht="90">
      <c r="A1340" s="179"/>
      <c r="B1340" s="179"/>
      <c r="C1340" s="179"/>
      <c r="D1340" s="12" t="s">
        <v>555</v>
      </c>
      <c r="E1340" s="13">
        <v>20500</v>
      </c>
      <c r="F1340" s="13">
        <v>18857.59</v>
      </c>
      <c r="G1340" s="13">
        <f t="shared" si="91"/>
        <v>91.98824390243902</v>
      </c>
      <c r="H1340" s="14"/>
      <c r="I1340" s="14"/>
      <c r="J1340" s="14"/>
      <c r="K1340" s="14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6"/>
      <c r="AT1340" s="36"/>
      <c r="AU1340" s="36"/>
      <c r="AV1340" s="36"/>
      <c r="AW1340" s="36"/>
      <c r="AX1340" s="36"/>
      <c r="AY1340" s="36"/>
      <c r="AZ1340" s="36"/>
      <c r="BA1340" s="36"/>
      <c r="BB1340" s="36"/>
      <c r="BC1340" s="36"/>
      <c r="BD1340" s="36"/>
      <c r="BE1340" s="36"/>
      <c r="BF1340" s="36"/>
      <c r="BG1340" s="36"/>
      <c r="BH1340" s="36"/>
      <c r="BI1340" s="36"/>
      <c r="BJ1340" s="36"/>
      <c r="BK1340" s="36"/>
      <c r="BL1340" s="36"/>
      <c r="BM1340" s="36"/>
      <c r="BN1340" s="36"/>
      <c r="BO1340" s="36"/>
      <c r="BP1340" s="36"/>
      <c r="BQ1340" s="36"/>
      <c r="BR1340" s="36"/>
      <c r="BS1340" s="36"/>
      <c r="BT1340" s="36"/>
      <c r="BU1340" s="36"/>
      <c r="BV1340" s="36"/>
      <c r="BW1340" s="36"/>
      <c r="BX1340" s="36"/>
      <c r="BY1340" s="36"/>
      <c r="BZ1340" s="36"/>
      <c r="CA1340" s="36"/>
      <c r="CB1340" s="36"/>
      <c r="CC1340" s="36"/>
      <c r="CD1340" s="36"/>
      <c r="CE1340" s="36"/>
      <c r="CF1340" s="36"/>
      <c r="CG1340" s="36"/>
      <c r="CH1340" s="36"/>
      <c r="CI1340" s="36"/>
      <c r="CJ1340" s="36"/>
      <c r="CK1340" s="36"/>
      <c r="CL1340" s="36"/>
      <c r="CM1340" s="36"/>
      <c r="CN1340" s="36"/>
      <c r="CO1340" s="36"/>
      <c r="CP1340" s="36"/>
      <c r="CQ1340" s="36"/>
      <c r="CR1340" s="36"/>
      <c r="CS1340" s="36"/>
      <c r="CT1340" s="36"/>
      <c r="CU1340" s="36"/>
      <c r="CV1340" s="36"/>
      <c r="CW1340" s="36"/>
      <c r="CX1340" s="36"/>
      <c r="CY1340" s="36"/>
      <c r="CZ1340" s="36"/>
      <c r="DA1340" s="36"/>
      <c r="DB1340" s="36"/>
      <c r="DC1340" s="36"/>
      <c r="DD1340" s="36"/>
      <c r="DE1340" s="36"/>
      <c r="DF1340" s="36"/>
      <c r="DG1340" s="36"/>
      <c r="DH1340" s="36"/>
      <c r="DI1340" s="36"/>
      <c r="DJ1340" s="36"/>
      <c r="DK1340" s="36"/>
      <c r="DL1340" s="36"/>
      <c r="DM1340" s="36"/>
      <c r="DN1340" s="36"/>
      <c r="DO1340" s="36"/>
      <c r="DP1340" s="36"/>
      <c r="DQ1340" s="36"/>
      <c r="DR1340" s="36"/>
      <c r="DS1340" s="36"/>
      <c r="DT1340" s="36"/>
      <c r="DU1340" s="36"/>
      <c r="DV1340" s="36"/>
      <c r="DW1340" s="36"/>
      <c r="DX1340" s="36"/>
      <c r="DY1340" s="36"/>
      <c r="DZ1340" s="36"/>
      <c r="EA1340" s="36"/>
      <c r="EB1340" s="36"/>
      <c r="EC1340" s="36"/>
      <c r="ED1340" s="36"/>
      <c r="EE1340" s="36"/>
      <c r="EF1340" s="36"/>
      <c r="EG1340" s="36"/>
      <c r="EH1340" s="36"/>
      <c r="EI1340" s="36"/>
      <c r="EJ1340" s="36"/>
      <c r="EK1340" s="36"/>
      <c r="EL1340" s="36"/>
      <c r="EM1340" s="36"/>
      <c r="EN1340" s="36"/>
      <c r="EO1340" s="36"/>
      <c r="EP1340" s="36"/>
      <c r="EQ1340" s="36"/>
      <c r="ER1340" s="36"/>
      <c r="ES1340" s="36"/>
      <c r="ET1340" s="36"/>
      <c r="EU1340" s="36"/>
      <c r="EV1340" s="36"/>
      <c r="EW1340" s="36"/>
      <c r="EX1340" s="36"/>
      <c r="EY1340" s="36"/>
      <c r="EZ1340" s="36"/>
      <c r="FA1340" s="36"/>
      <c r="FB1340" s="36"/>
      <c r="FC1340" s="36"/>
      <c r="FD1340" s="36"/>
      <c r="FE1340" s="36"/>
      <c r="FF1340" s="36"/>
      <c r="FG1340" s="36"/>
      <c r="FH1340" s="36"/>
      <c r="FI1340" s="36"/>
      <c r="FJ1340" s="36"/>
      <c r="FK1340" s="36"/>
      <c r="FL1340" s="36"/>
      <c r="FM1340" s="36"/>
      <c r="FN1340" s="36"/>
      <c r="FO1340" s="36"/>
      <c r="FP1340" s="36"/>
      <c r="FQ1340" s="36"/>
      <c r="FR1340" s="36"/>
      <c r="FS1340" s="36"/>
      <c r="FT1340" s="36"/>
      <c r="FU1340" s="36"/>
      <c r="FV1340" s="36"/>
      <c r="FW1340" s="36"/>
      <c r="FX1340" s="36"/>
      <c r="FY1340" s="36"/>
      <c r="FZ1340" s="36"/>
      <c r="GA1340" s="36"/>
      <c r="GB1340" s="36"/>
      <c r="GC1340" s="36"/>
      <c r="GD1340" s="36"/>
      <c r="GE1340" s="36"/>
      <c r="GF1340" s="36"/>
      <c r="GG1340" s="36"/>
      <c r="GH1340" s="36"/>
      <c r="GI1340" s="36"/>
      <c r="GJ1340" s="36"/>
      <c r="GK1340" s="36"/>
      <c r="GL1340" s="36"/>
      <c r="GM1340" s="36"/>
      <c r="GN1340" s="36"/>
      <c r="GO1340" s="36"/>
      <c r="GP1340" s="36"/>
      <c r="GQ1340" s="36"/>
      <c r="GR1340" s="36"/>
      <c r="GS1340" s="36"/>
      <c r="GT1340" s="36"/>
      <c r="GU1340" s="36"/>
      <c r="GV1340" s="36"/>
      <c r="GW1340" s="36"/>
      <c r="GX1340" s="36"/>
      <c r="GY1340" s="36"/>
      <c r="GZ1340" s="36"/>
      <c r="HA1340" s="36"/>
      <c r="HB1340" s="36"/>
      <c r="HC1340" s="36"/>
      <c r="HD1340" s="36"/>
      <c r="HE1340" s="36"/>
      <c r="HF1340" s="36"/>
      <c r="HG1340" s="36"/>
      <c r="HH1340" s="36"/>
      <c r="HI1340" s="36"/>
      <c r="HJ1340" s="36"/>
      <c r="HK1340" s="36"/>
      <c r="HL1340" s="36"/>
      <c r="HM1340" s="36"/>
      <c r="HN1340" s="36"/>
      <c r="HO1340" s="36"/>
      <c r="HP1340" s="36"/>
      <c r="HQ1340" s="36"/>
      <c r="HR1340" s="36"/>
      <c r="HS1340" s="36"/>
      <c r="HT1340" s="36"/>
      <c r="HU1340" s="36"/>
      <c r="HV1340" s="36"/>
      <c r="HW1340" s="36"/>
      <c r="HX1340" s="36"/>
      <c r="HY1340" s="36"/>
      <c r="HZ1340" s="36"/>
      <c r="IA1340" s="36"/>
      <c r="IB1340" s="36"/>
      <c r="IC1340" s="36"/>
      <c r="ID1340" s="36"/>
      <c r="IE1340" s="36"/>
      <c r="IF1340" s="36"/>
      <c r="IG1340" s="36"/>
      <c r="IH1340" s="36"/>
      <c r="II1340" s="36"/>
      <c r="IJ1340" s="36"/>
      <c r="IK1340" s="36"/>
      <c r="IL1340" s="36"/>
      <c r="IM1340" s="36"/>
      <c r="IN1340" s="36"/>
      <c r="IO1340" s="36"/>
      <c r="IP1340" s="36"/>
      <c r="IQ1340" s="36"/>
      <c r="IR1340" s="36"/>
      <c r="IS1340" s="36"/>
      <c r="IT1340" s="36"/>
      <c r="IU1340" s="36"/>
    </row>
    <row r="1341" spans="1:255" s="8" customFormat="1" ht="24">
      <c r="A1341" s="179"/>
      <c r="B1341" s="179"/>
      <c r="C1341" s="179"/>
      <c r="D1341" s="10" t="s">
        <v>373</v>
      </c>
      <c r="E1341" s="11">
        <f>SUM(E1342)</f>
        <v>2827940.1900000004</v>
      </c>
      <c r="F1341" s="11">
        <f>SUM(F1342)</f>
        <v>2805305.03</v>
      </c>
      <c r="G1341" s="11">
        <f t="shared" si="91"/>
        <v>99.1995884467415</v>
      </c>
      <c r="H1341" s="7"/>
      <c r="I1341" s="7"/>
      <c r="J1341" s="7"/>
      <c r="K1341" s="7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  <c r="AI1341" s="21"/>
      <c r="AJ1341" s="21"/>
      <c r="AK1341" s="21"/>
      <c r="AL1341" s="21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  <c r="BG1341" s="21"/>
      <c r="BH1341" s="21"/>
      <c r="BI1341" s="21"/>
      <c r="BJ1341" s="21"/>
      <c r="BK1341" s="21"/>
      <c r="BL1341" s="21"/>
      <c r="BM1341" s="21"/>
      <c r="BN1341" s="21"/>
      <c r="BO1341" s="21"/>
      <c r="BP1341" s="21"/>
      <c r="BQ1341" s="21"/>
      <c r="BR1341" s="21"/>
      <c r="BS1341" s="21"/>
      <c r="BT1341" s="21"/>
      <c r="BU1341" s="21"/>
      <c r="BV1341" s="21"/>
      <c r="BW1341" s="21"/>
      <c r="BX1341" s="21"/>
      <c r="BY1341" s="21"/>
      <c r="BZ1341" s="21"/>
      <c r="CA1341" s="21"/>
      <c r="CB1341" s="21"/>
      <c r="CC1341" s="21"/>
      <c r="CD1341" s="21"/>
      <c r="CE1341" s="21"/>
      <c r="CF1341" s="21"/>
      <c r="CG1341" s="21"/>
      <c r="CH1341" s="21"/>
      <c r="CI1341" s="21"/>
      <c r="CJ1341" s="21"/>
      <c r="CK1341" s="21"/>
      <c r="CL1341" s="21"/>
      <c r="CM1341" s="21"/>
      <c r="CN1341" s="21"/>
      <c r="CO1341" s="21"/>
      <c r="CP1341" s="21"/>
      <c r="CQ1341" s="21"/>
      <c r="CR1341" s="21"/>
      <c r="CS1341" s="21"/>
      <c r="CT1341" s="21"/>
      <c r="CU1341" s="21"/>
      <c r="CV1341" s="21"/>
      <c r="CW1341" s="21"/>
      <c r="CX1341" s="21"/>
      <c r="CY1341" s="21"/>
      <c r="CZ1341" s="21"/>
      <c r="DA1341" s="21"/>
      <c r="DB1341" s="21"/>
      <c r="DC1341" s="21"/>
      <c r="DD1341" s="21"/>
      <c r="DE1341" s="21"/>
      <c r="DF1341" s="21"/>
      <c r="DG1341" s="21"/>
      <c r="DH1341" s="21"/>
      <c r="DI1341" s="21"/>
      <c r="DJ1341" s="21"/>
      <c r="DK1341" s="21"/>
      <c r="DL1341" s="21"/>
      <c r="DM1341" s="21"/>
      <c r="DN1341" s="21"/>
      <c r="DO1341" s="21"/>
      <c r="DP1341" s="21"/>
      <c r="DQ1341" s="21"/>
      <c r="DR1341" s="21"/>
      <c r="DS1341" s="21"/>
      <c r="DT1341" s="21"/>
      <c r="DU1341" s="21"/>
      <c r="DV1341" s="21"/>
      <c r="DW1341" s="21"/>
      <c r="DX1341" s="21"/>
      <c r="DY1341" s="21"/>
      <c r="DZ1341" s="21"/>
      <c r="EA1341" s="21"/>
      <c r="EB1341" s="21"/>
      <c r="EC1341" s="21"/>
      <c r="ED1341" s="21"/>
      <c r="EE1341" s="21"/>
      <c r="EF1341" s="21"/>
      <c r="EG1341" s="21"/>
      <c r="EH1341" s="21"/>
      <c r="EI1341" s="21"/>
      <c r="EJ1341" s="21"/>
      <c r="EK1341" s="21"/>
      <c r="EL1341" s="21"/>
      <c r="EM1341" s="21"/>
      <c r="EN1341" s="21"/>
      <c r="EO1341" s="21"/>
      <c r="EP1341" s="21"/>
      <c r="EQ1341" s="21"/>
      <c r="ER1341" s="21"/>
      <c r="ES1341" s="21"/>
      <c r="ET1341" s="21"/>
      <c r="EU1341" s="21"/>
      <c r="EV1341" s="21"/>
      <c r="EW1341" s="21"/>
      <c r="EX1341" s="21"/>
      <c r="EY1341" s="21"/>
      <c r="EZ1341" s="21"/>
      <c r="FA1341" s="21"/>
      <c r="FB1341" s="21"/>
      <c r="FC1341" s="21"/>
      <c r="FD1341" s="21"/>
      <c r="FE1341" s="21"/>
      <c r="FF1341" s="21"/>
      <c r="FG1341" s="21"/>
      <c r="FH1341" s="21"/>
      <c r="FI1341" s="21"/>
      <c r="FJ1341" s="21"/>
      <c r="FK1341" s="21"/>
      <c r="FL1341" s="21"/>
      <c r="FM1341" s="21"/>
      <c r="FN1341" s="21"/>
      <c r="FO1341" s="21"/>
      <c r="FP1341" s="21"/>
      <c r="FQ1341" s="21"/>
      <c r="FR1341" s="21"/>
      <c r="FS1341" s="21"/>
      <c r="FT1341" s="21"/>
      <c r="FU1341" s="21"/>
      <c r="FV1341" s="21"/>
      <c r="FW1341" s="21"/>
      <c r="FX1341" s="21"/>
      <c r="FY1341" s="21"/>
      <c r="FZ1341" s="21"/>
      <c r="GA1341" s="21"/>
      <c r="GB1341" s="21"/>
      <c r="GC1341" s="21"/>
      <c r="GD1341" s="21"/>
      <c r="GE1341" s="21"/>
      <c r="GF1341" s="21"/>
      <c r="GG1341" s="21"/>
      <c r="GH1341" s="21"/>
      <c r="GI1341" s="21"/>
      <c r="GJ1341" s="21"/>
      <c r="GK1341" s="21"/>
      <c r="GL1341" s="21"/>
      <c r="GM1341" s="21"/>
      <c r="GN1341" s="21"/>
      <c r="GO1341" s="21"/>
      <c r="GP1341" s="21"/>
      <c r="GQ1341" s="21"/>
      <c r="GR1341" s="21"/>
      <c r="GS1341" s="21"/>
      <c r="GT1341" s="21"/>
      <c r="GU1341" s="21"/>
      <c r="GV1341" s="21"/>
      <c r="GW1341" s="21"/>
      <c r="GX1341" s="21"/>
      <c r="GY1341" s="21"/>
      <c r="GZ1341" s="21"/>
      <c r="HA1341" s="21"/>
      <c r="HB1341" s="21"/>
      <c r="HC1341" s="21"/>
      <c r="HD1341" s="21"/>
      <c r="HE1341" s="21"/>
      <c r="HF1341" s="21"/>
      <c r="HG1341" s="21"/>
      <c r="HH1341" s="21"/>
      <c r="HI1341" s="21"/>
      <c r="HJ1341" s="21"/>
      <c r="HK1341" s="21"/>
      <c r="HL1341" s="21"/>
      <c r="HM1341" s="21"/>
      <c r="HN1341" s="21"/>
      <c r="HO1341" s="21"/>
      <c r="HP1341" s="21"/>
      <c r="HQ1341" s="21"/>
      <c r="HR1341" s="21"/>
      <c r="HS1341" s="21"/>
      <c r="HT1341" s="21"/>
      <c r="HU1341" s="21"/>
      <c r="HV1341" s="21"/>
      <c r="HW1341" s="21"/>
      <c r="HX1341" s="21"/>
      <c r="HY1341" s="21"/>
      <c r="HZ1341" s="21"/>
      <c r="IA1341" s="21"/>
      <c r="IB1341" s="21"/>
      <c r="IC1341" s="21"/>
      <c r="ID1341" s="21"/>
      <c r="IE1341" s="21"/>
      <c r="IF1341" s="21"/>
      <c r="IG1341" s="21"/>
      <c r="IH1341" s="21"/>
      <c r="II1341" s="21"/>
      <c r="IJ1341" s="21"/>
      <c r="IK1341" s="21"/>
      <c r="IL1341" s="21"/>
      <c r="IM1341" s="21"/>
      <c r="IN1341" s="21"/>
      <c r="IO1341" s="21"/>
      <c r="IP1341" s="21"/>
      <c r="IQ1341" s="21"/>
      <c r="IR1341" s="21"/>
      <c r="IS1341" s="21"/>
      <c r="IT1341" s="21"/>
      <c r="IU1341" s="21"/>
    </row>
    <row r="1342" spans="1:255" s="15" customFormat="1" ht="11.25">
      <c r="A1342" s="179"/>
      <c r="B1342" s="179"/>
      <c r="C1342" s="179"/>
      <c r="D1342" s="12" t="s">
        <v>170</v>
      </c>
      <c r="E1342" s="13">
        <f>SUM(E1343:E1347)</f>
        <v>2827940.1900000004</v>
      </c>
      <c r="F1342" s="13">
        <f>SUM(F1343:F1347)</f>
        <v>2805305.03</v>
      </c>
      <c r="G1342" s="13">
        <f t="shared" si="91"/>
        <v>99.1995884467415</v>
      </c>
      <c r="H1342" s="14"/>
      <c r="I1342" s="14"/>
      <c r="J1342" s="14"/>
      <c r="K1342" s="14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  <c r="AM1342" s="36"/>
      <c r="AN1342" s="36"/>
      <c r="AO1342" s="36"/>
      <c r="AP1342" s="36"/>
      <c r="AQ1342" s="36"/>
      <c r="AR1342" s="36"/>
      <c r="AS1342" s="36"/>
      <c r="AT1342" s="36"/>
      <c r="AU1342" s="36"/>
      <c r="AV1342" s="36"/>
      <c r="AW1342" s="36"/>
      <c r="AX1342" s="36"/>
      <c r="AY1342" s="36"/>
      <c r="AZ1342" s="36"/>
      <c r="BA1342" s="36"/>
      <c r="BB1342" s="36"/>
      <c r="BC1342" s="36"/>
      <c r="BD1342" s="36"/>
      <c r="BE1342" s="36"/>
      <c r="BF1342" s="36"/>
      <c r="BG1342" s="36"/>
      <c r="BH1342" s="36"/>
      <c r="BI1342" s="36"/>
      <c r="BJ1342" s="36"/>
      <c r="BK1342" s="36"/>
      <c r="BL1342" s="36"/>
      <c r="BM1342" s="36"/>
      <c r="BN1342" s="36"/>
      <c r="BO1342" s="36"/>
      <c r="BP1342" s="36"/>
      <c r="BQ1342" s="36"/>
      <c r="BR1342" s="36"/>
      <c r="BS1342" s="36"/>
      <c r="BT1342" s="36"/>
      <c r="BU1342" s="36"/>
      <c r="BV1342" s="36"/>
      <c r="BW1342" s="36"/>
      <c r="BX1342" s="36"/>
      <c r="BY1342" s="36"/>
      <c r="BZ1342" s="36"/>
      <c r="CA1342" s="36"/>
      <c r="CB1342" s="36"/>
      <c r="CC1342" s="36"/>
      <c r="CD1342" s="36"/>
      <c r="CE1342" s="36"/>
      <c r="CF1342" s="36"/>
      <c r="CG1342" s="36"/>
      <c r="CH1342" s="36"/>
      <c r="CI1342" s="36"/>
      <c r="CJ1342" s="36"/>
      <c r="CK1342" s="36"/>
      <c r="CL1342" s="36"/>
      <c r="CM1342" s="36"/>
      <c r="CN1342" s="36"/>
      <c r="CO1342" s="36"/>
      <c r="CP1342" s="36"/>
      <c r="CQ1342" s="36"/>
      <c r="CR1342" s="36"/>
      <c r="CS1342" s="36"/>
      <c r="CT1342" s="36"/>
      <c r="CU1342" s="36"/>
      <c r="CV1342" s="36"/>
      <c r="CW1342" s="36"/>
      <c r="CX1342" s="36"/>
      <c r="CY1342" s="36"/>
      <c r="CZ1342" s="36"/>
      <c r="DA1342" s="36"/>
      <c r="DB1342" s="36"/>
      <c r="DC1342" s="36"/>
      <c r="DD1342" s="36"/>
      <c r="DE1342" s="36"/>
      <c r="DF1342" s="36"/>
      <c r="DG1342" s="36"/>
      <c r="DH1342" s="36"/>
      <c r="DI1342" s="36"/>
      <c r="DJ1342" s="36"/>
      <c r="DK1342" s="36"/>
      <c r="DL1342" s="36"/>
      <c r="DM1342" s="36"/>
      <c r="DN1342" s="36"/>
      <c r="DO1342" s="36"/>
      <c r="DP1342" s="36"/>
      <c r="DQ1342" s="36"/>
      <c r="DR1342" s="36"/>
      <c r="DS1342" s="36"/>
      <c r="DT1342" s="36"/>
      <c r="DU1342" s="36"/>
      <c r="DV1342" s="36"/>
      <c r="DW1342" s="36"/>
      <c r="DX1342" s="36"/>
      <c r="DY1342" s="36"/>
      <c r="DZ1342" s="36"/>
      <c r="EA1342" s="36"/>
      <c r="EB1342" s="36"/>
      <c r="EC1342" s="36"/>
      <c r="ED1342" s="36"/>
      <c r="EE1342" s="36"/>
      <c r="EF1342" s="36"/>
      <c r="EG1342" s="36"/>
      <c r="EH1342" s="36"/>
      <c r="EI1342" s="36"/>
      <c r="EJ1342" s="36"/>
      <c r="EK1342" s="36"/>
      <c r="EL1342" s="36"/>
      <c r="EM1342" s="36"/>
      <c r="EN1342" s="36"/>
      <c r="EO1342" s="36"/>
      <c r="EP1342" s="36"/>
      <c r="EQ1342" s="36"/>
      <c r="ER1342" s="36"/>
      <c r="ES1342" s="36"/>
      <c r="ET1342" s="36"/>
      <c r="EU1342" s="36"/>
      <c r="EV1342" s="36"/>
      <c r="EW1342" s="36"/>
      <c r="EX1342" s="36"/>
      <c r="EY1342" s="36"/>
      <c r="EZ1342" s="36"/>
      <c r="FA1342" s="36"/>
      <c r="FB1342" s="36"/>
      <c r="FC1342" s="36"/>
      <c r="FD1342" s="36"/>
      <c r="FE1342" s="36"/>
      <c r="FF1342" s="36"/>
      <c r="FG1342" s="36"/>
      <c r="FH1342" s="36"/>
      <c r="FI1342" s="36"/>
      <c r="FJ1342" s="36"/>
      <c r="FK1342" s="36"/>
      <c r="FL1342" s="36"/>
      <c r="FM1342" s="36"/>
      <c r="FN1342" s="36"/>
      <c r="FO1342" s="36"/>
      <c r="FP1342" s="36"/>
      <c r="FQ1342" s="36"/>
      <c r="FR1342" s="36"/>
      <c r="FS1342" s="36"/>
      <c r="FT1342" s="36"/>
      <c r="FU1342" s="36"/>
      <c r="FV1342" s="36"/>
      <c r="FW1342" s="36"/>
      <c r="FX1342" s="36"/>
      <c r="FY1342" s="36"/>
      <c r="FZ1342" s="36"/>
      <c r="GA1342" s="36"/>
      <c r="GB1342" s="36"/>
      <c r="GC1342" s="36"/>
      <c r="GD1342" s="36"/>
      <c r="GE1342" s="36"/>
      <c r="GF1342" s="36"/>
      <c r="GG1342" s="36"/>
      <c r="GH1342" s="36"/>
      <c r="GI1342" s="36"/>
      <c r="GJ1342" s="36"/>
      <c r="GK1342" s="36"/>
      <c r="GL1342" s="36"/>
      <c r="GM1342" s="36"/>
      <c r="GN1342" s="36"/>
      <c r="GO1342" s="36"/>
      <c r="GP1342" s="36"/>
      <c r="GQ1342" s="36"/>
      <c r="GR1342" s="36"/>
      <c r="GS1342" s="36"/>
      <c r="GT1342" s="36"/>
      <c r="GU1342" s="36"/>
      <c r="GV1342" s="36"/>
      <c r="GW1342" s="36"/>
      <c r="GX1342" s="36"/>
      <c r="GY1342" s="36"/>
      <c r="GZ1342" s="36"/>
      <c r="HA1342" s="36"/>
      <c r="HB1342" s="36"/>
      <c r="HC1342" s="36"/>
      <c r="HD1342" s="36"/>
      <c r="HE1342" s="36"/>
      <c r="HF1342" s="36"/>
      <c r="HG1342" s="36"/>
      <c r="HH1342" s="36"/>
      <c r="HI1342" s="36"/>
      <c r="HJ1342" s="36"/>
      <c r="HK1342" s="36"/>
      <c r="HL1342" s="36"/>
      <c r="HM1342" s="36"/>
      <c r="HN1342" s="36"/>
      <c r="HO1342" s="36"/>
      <c r="HP1342" s="36"/>
      <c r="HQ1342" s="36"/>
      <c r="HR1342" s="36"/>
      <c r="HS1342" s="36"/>
      <c r="HT1342" s="36"/>
      <c r="HU1342" s="36"/>
      <c r="HV1342" s="36"/>
      <c r="HW1342" s="36"/>
      <c r="HX1342" s="36"/>
      <c r="HY1342" s="36"/>
      <c r="HZ1342" s="36"/>
      <c r="IA1342" s="36"/>
      <c r="IB1342" s="36"/>
      <c r="IC1342" s="36"/>
      <c r="ID1342" s="36"/>
      <c r="IE1342" s="36"/>
      <c r="IF1342" s="36"/>
      <c r="IG1342" s="36"/>
      <c r="IH1342" s="36"/>
      <c r="II1342" s="36"/>
      <c r="IJ1342" s="36"/>
      <c r="IK1342" s="36"/>
      <c r="IL1342" s="36"/>
      <c r="IM1342" s="36"/>
      <c r="IN1342" s="36"/>
      <c r="IO1342" s="36"/>
      <c r="IP1342" s="36"/>
      <c r="IQ1342" s="36"/>
      <c r="IR1342" s="36"/>
      <c r="IS1342" s="36"/>
      <c r="IT1342" s="36"/>
      <c r="IU1342" s="36"/>
    </row>
    <row r="1343" spans="1:11" s="15" customFormat="1" ht="11.25">
      <c r="A1343" s="179"/>
      <c r="B1343" s="179"/>
      <c r="C1343" s="179"/>
      <c r="D1343" s="26" t="s">
        <v>393</v>
      </c>
      <c r="E1343" s="13">
        <v>2099609.22</v>
      </c>
      <c r="F1343" s="13">
        <v>2086340.16</v>
      </c>
      <c r="G1343" s="13">
        <f t="shared" si="91"/>
        <v>99.36802239799651</v>
      </c>
      <c r="H1343" s="14"/>
      <c r="I1343" s="14"/>
      <c r="J1343" s="14"/>
      <c r="K1343" s="14"/>
    </row>
    <row r="1344" spans="1:11" s="15" customFormat="1" ht="11.25">
      <c r="A1344" s="179"/>
      <c r="B1344" s="179"/>
      <c r="C1344" s="179"/>
      <c r="D1344" s="26" t="s">
        <v>355</v>
      </c>
      <c r="E1344" s="13">
        <v>278570.97</v>
      </c>
      <c r="F1344" s="13">
        <v>277070.97</v>
      </c>
      <c r="G1344" s="13">
        <f t="shared" si="91"/>
        <v>99.46153757514647</v>
      </c>
      <c r="H1344" s="14"/>
      <c r="I1344" s="14"/>
      <c r="J1344" s="14"/>
      <c r="K1344" s="14"/>
    </row>
    <row r="1345" spans="1:11" s="15" customFormat="1" ht="11.25">
      <c r="A1345" s="179"/>
      <c r="B1345" s="179"/>
      <c r="C1345" s="179"/>
      <c r="D1345" s="26" t="s">
        <v>408</v>
      </c>
      <c r="E1345" s="13">
        <v>29760</v>
      </c>
      <c r="F1345" s="13">
        <v>29760</v>
      </c>
      <c r="G1345" s="13">
        <f t="shared" si="91"/>
        <v>100</v>
      </c>
      <c r="H1345" s="14"/>
      <c r="I1345" s="14"/>
      <c r="J1345" s="14"/>
      <c r="K1345" s="14"/>
    </row>
    <row r="1346" spans="1:11" s="15" customFormat="1" ht="11.25">
      <c r="A1346" s="179"/>
      <c r="B1346" s="179"/>
      <c r="C1346" s="179"/>
      <c r="D1346" s="26" t="s">
        <v>432</v>
      </c>
      <c r="E1346" s="13">
        <v>400000</v>
      </c>
      <c r="F1346" s="13">
        <v>396133.9</v>
      </c>
      <c r="G1346" s="13">
        <f t="shared" si="91"/>
        <v>99.033475</v>
      </c>
      <c r="H1346" s="14"/>
      <c r="I1346" s="14"/>
      <c r="J1346" s="14"/>
      <c r="K1346" s="14"/>
    </row>
    <row r="1347" spans="1:11" s="15" customFormat="1" ht="11.25">
      <c r="A1347" s="179"/>
      <c r="B1347" s="179"/>
      <c r="C1347" s="179"/>
      <c r="D1347" s="26" t="s">
        <v>535</v>
      </c>
      <c r="E1347" s="13">
        <v>20000</v>
      </c>
      <c r="F1347" s="13">
        <v>16000</v>
      </c>
      <c r="G1347" s="13">
        <f t="shared" si="91"/>
        <v>80</v>
      </c>
      <c r="H1347" s="14"/>
      <c r="I1347" s="14"/>
      <c r="J1347" s="14"/>
      <c r="K1347" s="14"/>
    </row>
    <row r="1348" spans="1:255" s="8" customFormat="1" ht="24">
      <c r="A1348" s="179"/>
      <c r="B1348" s="179"/>
      <c r="C1348" s="179"/>
      <c r="D1348" s="10" t="s">
        <v>501</v>
      </c>
      <c r="E1348" s="11">
        <f>SUM(E1349,E1367)</f>
        <v>215642.81000000003</v>
      </c>
      <c r="F1348" s="11">
        <f>SUM(F1349,F1367)</f>
        <v>203630.08</v>
      </c>
      <c r="G1348" s="11">
        <f t="shared" si="91"/>
        <v>94.42933896103467</v>
      </c>
      <c r="H1348" s="7"/>
      <c r="I1348" s="7"/>
      <c r="J1348" s="7"/>
      <c r="K1348" s="7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  <c r="AM1348" s="21"/>
      <c r="AN1348" s="21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  <c r="BG1348" s="21"/>
      <c r="BH1348" s="21"/>
      <c r="BI1348" s="21"/>
      <c r="BJ1348" s="21"/>
      <c r="BK1348" s="21"/>
      <c r="BL1348" s="21"/>
      <c r="BM1348" s="21"/>
      <c r="BN1348" s="21"/>
      <c r="BO1348" s="21"/>
      <c r="BP1348" s="21"/>
      <c r="BQ1348" s="21"/>
      <c r="BR1348" s="21"/>
      <c r="BS1348" s="21"/>
      <c r="BT1348" s="21"/>
      <c r="BU1348" s="21"/>
      <c r="BV1348" s="21"/>
      <c r="BW1348" s="21"/>
      <c r="BX1348" s="21"/>
      <c r="BY1348" s="21"/>
      <c r="BZ1348" s="21"/>
      <c r="CA1348" s="21"/>
      <c r="CB1348" s="21"/>
      <c r="CC1348" s="21"/>
      <c r="CD1348" s="21"/>
      <c r="CE1348" s="21"/>
      <c r="CF1348" s="21"/>
      <c r="CG1348" s="21"/>
      <c r="CH1348" s="21"/>
      <c r="CI1348" s="21"/>
      <c r="CJ1348" s="21"/>
      <c r="CK1348" s="21"/>
      <c r="CL1348" s="21"/>
      <c r="CM1348" s="21"/>
      <c r="CN1348" s="21"/>
      <c r="CO1348" s="21"/>
      <c r="CP1348" s="21"/>
      <c r="CQ1348" s="21"/>
      <c r="CR1348" s="21"/>
      <c r="CS1348" s="21"/>
      <c r="CT1348" s="21"/>
      <c r="CU1348" s="21"/>
      <c r="CV1348" s="21"/>
      <c r="CW1348" s="21"/>
      <c r="CX1348" s="21"/>
      <c r="CY1348" s="21"/>
      <c r="CZ1348" s="21"/>
      <c r="DA1348" s="21"/>
      <c r="DB1348" s="21"/>
      <c r="DC1348" s="21"/>
      <c r="DD1348" s="21"/>
      <c r="DE1348" s="21"/>
      <c r="DF1348" s="21"/>
      <c r="DG1348" s="21"/>
      <c r="DH1348" s="21"/>
      <c r="DI1348" s="21"/>
      <c r="DJ1348" s="21"/>
      <c r="DK1348" s="21"/>
      <c r="DL1348" s="21"/>
      <c r="DM1348" s="21"/>
      <c r="DN1348" s="21"/>
      <c r="DO1348" s="21"/>
      <c r="DP1348" s="21"/>
      <c r="DQ1348" s="21"/>
      <c r="DR1348" s="21"/>
      <c r="DS1348" s="21"/>
      <c r="DT1348" s="21"/>
      <c r="DU1348" s="21"/>
      <c r="DV1348" s="21"/>
      <c r="DW1348" s="21"/>
      <c r="DX1348" s="21"/>
      <c r="DY1348" s="21"/>
      <c r="DZ1348" s="21"/>
      <c r="EA1348" s="21"/>
      <c r="EB1348" s="21"/>
      <c r="EC1348" s="21"/>
      <c r="ED1348" s="21"/>
      <c r="EE1348" s="21"/>
      <c r="EF1348" s="21"/>
      <c r="EG1348" s="21"/>
      <c r="EH1348" s="21"/>
      <c r="EI1348" s="21"/>
      <c r="EJ1348" s="21"/>
      <c r="EK1348" s="21"/>
      <c r="EL1348" s="21"/>
      <c r="EM1348" s="21"/>
      <c r="EN1348" s="21"/>
      <c r="EO1348" s="21"/>
      <c r="EP1348" s="21"/>
      <c r="EQ1348" s="21"/>
      <c r="ER1348" s="21"/>
      <c r="ES1348" s="21"/>
      <c r="ET1348" s="21"/>
      <c r="EU1348" s="21"/>
      <c r="EV1348" s="21"/>
      <c r="EW1348" s="21"/>
      <c r="EX1348" s="21"/>
      <c r="EY1348" s="21"/>
      <c r="EZ1348" s="21"/>
      <c r="FA1348" s="21"/>
      <c r="FB1348" s="21"/>
      <c r="FC1348" s="21"/>
      <c r="FD1348" s="21"/>
      <c r="FE1348" s="21"/>
      <c r="FF1348" s="21"/>
      <c r="FG1348" s="21"/>
      <c r="FH1348" s="21"/>
      <c r="FI1348" s="21"/>
      <c r="FJ1348" s="21"/>
      <c r="FK1348" s="21"/>
      <c r="FL1348" s="21"/>
      <c r="FM1348" s="21"/>
      <c r="FN1348" s="21"/>
      <c r="FO1348" s="21"/>
      <c r="FP1348" s="21"/>
      <c r="FQ1348" s="21"/>
      <c r="FR1348" s="21"/>
      <c r="FS1348" s="21"/>
      <c r="FT1348" s="21"/>
      <c r="FU1348" s="21"/>
      <c r="FV1348" s="21"/>
      <c r="FW1348" s="21"/>
      <c r="FX1348" s="21"/>
      <c r="FY1348" s="21"/>
      <c r="FZ1348" s="21"/>
      <c r="GA1348" s="21"/>
      <c r="GB1348" s="21"/>
      <c r="GC1348" s="21"/>
      <c r="GD1348" s="21"/>
      <c r="GE1348" s="21"/>
      <c r="GF1348" s="21"/>
      <c r="GG1348" s="21"/>
      <c r="GH1348" s="21"/>
      <c r="GI1348" s="21"/>
      <c r="GJ1348" s="21"/>
      <c r="GK1348" s="21"/>
      <c r="GL1348" s="21"/>
      <c r="GM1348" s="21"/>
      <c r="GN1348" s="21"/>
      <c r="GO1348" s="21"/>
      <c r="GP1348" s="21"/>
      <c r="GQ1348" s="21"/>
      <c r="GR1348" s="21"/>
      <c r="GS1348" s="21"/>
      <c r="GT1348" s="21"/>
      <c r="GU1348" s="21"/>
      <c r="GV1348" s="21"/>
      <c r="GW1348" s="21"/>
      <c r="GX1348" s="21"/>
      <c r="GY1348" s="21"/>
      <c r="GZ1348" s="21"/>
      <c r="HA1348" s="21"/>
      <c r="HB1348" s="21"/>
      <c r="HC1348" s="21"/>
      <c r="HD1348" s="21"/>
      <c r="HE1348" s="21"/>
      <c r="HF1348" s="21"/>
      <c r="HG1348" s="21"/>
      <c r="HH1348" s="21"/>
      <c r="HI1348" s="21"/>
      <c r="HJ1348" s="21"/>
      <c r="HK1348" s="21"/>
      <c r="HL1348" s="21"/>
      <c r="HM1348" s="21"/>
      <c r="HN1348" s="21"/>
      <c r="HO1348" s="21"/>
      <c r="HP1348" s="21"/>
      <c r="HQ1348" s="21"/>
      <c r="HR1348" s="21"/>
      <c r="HS1348" s="21"/>
      <c r="HT1348" s="21"/>
      <c r="HU1348" s="21"/>
      <c r="HV1348" s="21"/>
      <c r="HW1348" s="21"/>
      <c r="HX1348" s="21"/>
      <c r="HY1348" s="21"/>
      <c r="HZ1348" s="21"/>
      <c r="IA1348" s="21"/>
      <c r="IB1348" s="21"/>
      <c r="IC1348" s="21"/>
      <c r="ID1348" s="21"/>
      <c r="IE1348" s="21"/>
      <c r="IF1348" s="21"/>
      <c r="IG1348" s="21"/>
      <c r="IH1348" s="21"/>
      <c r="II1348" s="21"/>
      <c r="IJ1348" s="21"/>
      <c r="IK1348" s="21"/>
      <c r="IL1348" s="21"/>
      <c r="IM1348" s="21"/>
      <c r="IN1348" s="21"/>
      <c r="IO1348" s="21"/>
      <c r="IP1348" s="21"/>
      <c r="IQ1348" s="21"/>
      <c r="IR1348" s="21"/>
      <c r="IS1348" s="21"/>
      <c r="IT1348" s="21"/>
      <c r="IU1348" s="21"/>
    </row>
    <row r="1349" spans="1:255" s="8" customFormat="1" ht="24">
      <c r="A1349" s="179"/>
      <c r="B1349" s="179"/>
      <c r="C1349" s="179"/>
      <c r="D1349" s="10" t="s">
        <v>502</v>
      </c>
      <c r="E1349" s="11">
        <f>SUM(E1350,E1355,E1357,E1363)</f>
        <v>189241.40000000002</v>
      </c>
      <c r="F1349" s="11">
        <f>SUM(F1350,F1355,F1357,F1363)</f>
        <v>180182.4</v>
      </c>
      <c r="G1349" s="11">
        <f t="shared" si="91"/>
        <v>95.21299250586816</v>
      </c>
      <c r="H1349" s="7"/>
      <c r="I1349" s="7"/>
      <c r="J1349" s="7"/>
      <c r="K1349" s="7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  <c r="AI1349" s="21"/>
      <c r="AJ1349" s="21"/>
      <c r="AK1349" s="21"/>
      <c r="AL1349" s="21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  <c r="BG1349" s="21"/>
      <c r="BH1349" s="21"/>
      <c r="BI1349" s="21"/>
      <c r="BJ1349" s="21"/>
      <c r="BK1349" s="21"/>
      <c r="BL1349" s="21"/>
      <c r="BM1349" s="21"/>
      <c r="BN1349" s="21"/>
      <c r="BO1349" s="21"/>
      <c r="BP1349" s="21"/>
      <c r="BQ1349" s="21"/>
      <c r="BR1349" s="21"/>
      <c r="BS1349" s="21"/>
      <c r="BT1349" s="21"/>
      <c r="BU1349" s="21"/>
      <c r="BV1349" s="21"/>
      <c r="BW1349" s="21"/>
      <c r="BX1349" s="21"/>
      <c r="BY1349" s="21"/>
      <c r="BZ1349" s="21"/>
      <c r="CA1349" s="21"/>
      <c r="CB1349" s="21"/>
      <c r="CC1349" s="21"/>
      <c r="CD1349" s="21"/>
      <c r="CE1349" s="21"/>
      <c r="CF1349" s="21"/>
      <c r="CG1349" s="21"/>
      <c r="CH1349" s="21"/>
      <c r="CI1349" s="21"/>
      <c r="CJ1349" s="21"/>
      <c r="CK1349" s="21"/>
      <c r="CL1349" s="21"/>
      <c r="CM1349" s="21"/>
      <c r="CN1349" s="21"/>
      <c r="CO1349" s="21"/>
      <c r="CP1349" s="21"/>
      <c r="CQ1349" s="21"/>
      <c r="CR1349" s="21"/>
      <c r="CS1349" s="21"/>
      <c r="CT1349" s="21"/>
      <c r="CU1349" s="21"/>
      <c r="CV1349" s="21"/>
      <c r="CW1349" s="21"/>
      <c r="CX1349" s="21"/>
      <c r="CY1349" s="21"/>
      <c r="CZ1349" s="21"/>
      <c r="DA1349" s="21"/>
      <c r="DB1349" s="21"/>
      <c r="DC1349" s="21"/>
      <c r="DD1349" s="21"/>
      <c r="DE1349" s="21"/>
      <c r="DF1349" s="21"/>
      <c r="DG1349" s="21"/>
      <c r="DH1349" s="21"/>
      <c r="DI1349" s="21"/>
      <c r="DJ1349" s="21"/>
      <c r="DK1349" s="21"/>
      <c r="DL1349" s="21"/>
      <c r="DM1349" s="21"/>
      <c r="DN1349" s="21"/>
      <c r="DO1349" s="21"/>
      <c r="DP1349" s="21"/>
      <c r="DQ1349" s="21"/>
      <c r="DR1349" s="21"/>
      <c r="DS1349" s="21"/>
      <c r="DT1349" s="21"/>
      <c r="DU1349" s="21"/>
      <c r="DV1349" s="21"/>
      <c r="DW1349" s="21"/>
      <c r="DX1349" s="21"/>
      <c r="DY1349" s="21"/>
      <c r="DZ1349" s="21"/>
      <c r="EA1349" s="21"/>
      <c r="EB1349" s="21"/>
      <c r="EC1349" s="21"/>
      <c r="ED1349" s="21"/>
      <c r="EE1349" s="21"/>
      <c r="EF1349" s="21"/>
      <c r="EG1349" s="21"/>
      <c r="EH1349" s="21"/>
      <c r="EI1349" s="21"/>
      <c r="EJ1349" s="21"/>
      <c r="EK1349" s="21"/>
      <c r="EL1349" s="21"/>
      <c r="EM1349" s="21"/>
      <c r="EN1349" s="21"/>
      <c r="EO1349" s="21"/>
      <c r="EP1349" s="21"/>
      <c r="EQ1349" s="21"/>
      <c r="ER1349" s="21"/>
      <c r="ES1349" s="21"/>
      <c r="ET1349" s="21"/>
      <c r="EU1349" s="21"/>
      <c r="EV1349" s="21"/>
      <c r="EW1349" s="21"/>
      <c r="EX1349" s="21"/>
      <c r="EY1349" s="21"/>
      <c r="EZ1349" s="21"/>
      <c r="FA1349" s="21"/>
      <c r="FB1349" s="21"/>
      <c r="FC1349" s="21"/>
      <c r="FD1349" s="21"/>
      <c r="FE1349" s="21"/>
      <c r="FF1349" s="21"/>
      <c r="FG1349" s="21"/>
      <c r="FH1349" s="21"/>
      <c r="FI1349" s="21"/>
      <c r="FJ1349" s="21"/>
      <c r="FK1349" s="21"/>
      <c r="FL1349" s="21"/>
      <c r="FM1349" s="21"/>
      <c r="FN1349" s="21"/>
      <c r="FO1349" s="21"/>
      <c r="FP1349" s="21"/>
      <c r="FQ1349" s="21"/>
      <c r="FR1349" s="21"/>
      <c r="FS1349" s="21"/>
      <c r="FT1349" s="21"/>
      <c r="FU1349" s="21"/>
      <c r="FV1349" s="21"/>
      <c r="FW1349" s="21"/>
      <c r="FX1349" s="21"/>
      <c r="FY1349" s="21"/>
      <c r="FZ1349" s="21"/>
      <c r="GA1349" s="21"/>
      <c r="GB1349" s="21"/>
      <c r="GC1349" s="21"/>
      <c r="GD1349" s="21"/>
      <c r="GE1349" s="21"/>
      <c r="GF1349" s="21"/>
      <c r="GG1349" s="21"/>
      <c r="GH1349" s="21"/>
      <c r="GI1349" s="21"/>
      <c r="GJ1349" s="21"/>
      <c r="GK1349" s="21"/>
      <c r="GL1349" s="21"/>
      <c r="GM1349" s="21"/>
      <c r="GN1349" s="21"/>
      <c r="GO1349" s="21"/>
      <c r="GP1349" s="21"/>
      <c r="GQ1349" s="21"/>
      <c r="GR1349" s="21"/>
      <c r="GS1349" s="21"/>
      <c r="GT1349" s="21"/>
      <c r="GU1349" s="21"/>
      <c r="GV1349" s="21"/>
      <c r="GW1349" s="21"/>
      <c r="GX1349" s="21"/>
      <c r="GY1349" s="21"/>
      <c r="GZ1349" s="21"/>
      <c r="HA1349" s="21"/>
      <c r="HB1349" s="21"/>
      <c r="HC1349" s="21"/>
      <c r="HD1349" s="21"/>
      <c r="HE1349" s="21"/>
      <c r="HF1349" s="21"/>
      <c r="HG1349" s="21"/>
      <c r="HH1349" s="21"/>
      <c r="HI1349" s="21"/>
      <c r="HJ1349" s="21"/>
      <c r="HK1349" s="21"/>
      <c r="HL1349" s="21"/>
      <c r="HM1349" s="21"/>
      <c r="HN1349" s="21"/>
      <c r="HO1349" s="21"/>
      <c r="HP1349" s="21"/>
      <c r="HQ1349" s="21"/>
      <c r="HR1349" s="21"/>
      <c r="HS1349" s="21"/>
      <c r="HT1349" s="21"/>
      <c r="HU1349" s="21"/>
      <c r="HV1349" s="21"/>
      <c r="HW1349" s="21"/>
      <c r="HX1349" s="21"/>
      <c r="HY1349" s="21"/>
      <c r="HZ1349" s="21"/>
      <c r="IA1349" s="21"/>
      <c r="IB1349" s="21"/>
      <c r="IC1349" s="21"/>
      <c r="ID1349" s="21"/>
      <c r="IE1349" s="21"/>
      <c r="IF1349" s="21"/>
      <c r="IG1349" s="21"/>
      <c r="IH1349" s="21"/>
      <c r="II1349" s="21"/>
      <c r="IJ1349" s="21"/>
      <c r="IK1349" s="21"/>
      <c r="IL1349" s="21"/>
      <c r="IM1349" s="21"/>
      <c r="IN1349" s="21"/>
      <c r="IO1349" s="21"/>
      <c r="IP1349" s="21"/>
      <c r="IQ1349" s="21"/>
      <c r="IR1349" s="21"/>
      <c r="IS1349" s="21"/>
      <c r="IT1349" s="21"/>
      <c r="IU1349" s="21"/>
    </row>
    <row r="1350" spans="1:255" s="15" customFormat="1" ht="22.5">
      <c r="A1350" s="179"/>
      <c r="B1350" s="179"/>
      <c r="C1350" s="179"/>
      <c r="D1350" s="26" t="s">
        <v>172</v>
      </c>
      <c r="E1350" s="13">
        <f>SUM(E1351:E1354)</f>
        <v>84585.65</v>
      </c>
      <c r="F1350" s="13">
        <f>SUM(F1351:F1354)</f>
        <v>80169.26999999999</v>
      </c>
      <c r="G1350" s="13">
        <f t="shared" si="91"/>
        <v>94.77880704351152</v>
      </c>
      <c r="H1350" s="14"/>
      <c r="I1350" s="14"/>
      <c r="J1350" s="14"/>
      <c r="K1350" s="14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  <c r="AM1350" s="36"/>
      <c r="AN1350" s="36"/>
      <c r="AO1350" s="36"/>
      <c r="AP1350" s="36"/>
      <c r="AQ1350" s="36"/>
      <c r="AR1350" s="36"/>
      <c r="AS1350" s="36"/>
      <c r="AT1350" s="36"/>
      <c r="AU1350" s="36"/>
      <c r="AV1350" s="36"/>
      <c r="AW1350" s="36"/>
      <c r="AX1350" s="36"/>
      <c r="AY1350" s="36"/>
      <c r="AZ1350" s="36"/>
      <c r="BA1350" s="36"/>
      <c r="BB1350" s="36"/>
      <c r="BC1350" s="36"/>
      <c r="BD1350" s="36"/>
      <c r="BE1350" s="36"/>
      <c r="BF1350" s="36"/>
      <c r="BG1350" s="36"/>
      <c r="BH1350" s="36"/>
      <c r="BI1350" s="36"/>
      <c r="BJ1350" s="36"/>
      <c r="BK1350" s="36"/>
      <c r="BL1350" s="36"/>
      <c r="BM1350" s="36"/>
      <c r="BN1350" s="36"/>
      <c r="BO1350" s="36"/>
      <c r="BP1350" s="36"/>
      <c r="BQ1350" s="36"/>
      <c r="BR1350" s="36"/>
      <c r="BS1350" s="36"/>
      <c r="BT1350" s="36"/>
      <c r="BU1350" s="36"/>
      <c r="BV1350" s="36"/>
      <c r="BW1350" s="36"/>
      <c r="BX1350" s="36"/>
      <c r="BY1350" s="36"/>
      <c r="BZ1350" s="36"/>
      <c r="CA1350" s="36"/>
      <c r="CB1350" s="36"/>
      <c r="CC1350" s="36"/>
      <c r="CD1350" s="36"/>
      <c r="CE1350" s="36"/>
      <c r="CF1350" s="36"/>
      <c r="CG1350" s="36"/>
      <c r="CH1350" s="36"/>
      <c r="CI1350" s="36"/>
      <c r="CJ1350" s="36"/>
      <c r="CK1350" s="36"/>
      <c r="CL1350" s="36"/>
      <c r="CM1350" s="36"/>
      <c r="CN1350" s="36"/>
      <c r="CO1350" s="36"/>
      <c r="CP1350" s="36"/>
      <c r="CQ1350" s="36"/>
      <c r="CR1350" s="36"/>
      <c r="CS1350" s="36"/>
      <c r="CT1350" s="36"/>
      <c r="CU1350" s="36"/>
      <c r="CV1350" s="36"/>
      <c r="CW1350" s="36"/>
      <c r="CX1350" s="36"/>
      <c r="CY1350" s="36"/>
      <c r="CZ1350" s="36"/>
      <c r="DA1350" s="36"/>
      <c r="DB1350" s="36"/>
      <c r="DC1350" s="36"/>
      <c r="DD1350" s="36"/>
      <c r="DE1350" s="36"/>
      <c r="DF1350" s="36"/>
      <c r="DG1350" s="36"/>
      <c r="DH1350" s="36"/>
      <c r="DI1350" s="36"/>
      <c r="DJ1350" s="36"/>
      <c r="DK1350" s="36"/>
      <c r="DL1350" s="36"/>
      <c r="DM1350" s="36"/>
      <c r="DN1350" s="36"/>
      <c r="DO1350" s="36"/>
      <c r="DP1350" s="36"/>
      <c r="DQ1350" s="36"/>
      <c r="DR1350" s="36"/>
      <c r="DS1350" s="36"/>
      <c r="DT1350" s="36"/>
      <c r="DU1350" s="36"/>
      <c r="DV1350" s="36"/>
      <c r="DW1350" s="36"/>
      <c r="DX1350" s="36"/>
      <c r="DY1350" s="36"/>
      <c r="DZ1350" s="36"/>
      <c r="EA1350" s="36"/>
      <c r="EB1350" s="36"/>
      <c r="EC1350" s="36"/>
      <c r="ED1350" s="36"/>
      <c r="EE1350" s="36"/>
      <c r="EF1350" s="36"/>
      <c r="EG1350" s="36"/>
      <c r="EH1350" s="36"/>
      <c r="EI1350" s="36"/>
      <c r="EJ1350" s="36"/>
      <c r="EK1350" s="36"/>
      <c r="EL1350" s="36"/>
      <c r="EM1350" s="36"/>
      <c r="EN1350" s="36"/>
      <c r="EO1350" s="36"/>
      <c r="EP1350" s="36"/>
      <c r="EQ1350" s="36"/>
      <c r="ER1350" s="36"/>
      <c r="ES1350" s="36"/>
      <c r="ET1350" s="36"/>
      <c r="EU1350" s="36"/>
      <c r="EV1350" s="36"/>
      <c r="EW1350" s="36"/>
      <c r="EX1350" s="36"/>
      <c r="EY1350" s="36"/>
      <c r="EZ1350" s="36"/>
      <c r="FA1350" s="36"/>
      <c r="FB1350" s="36"/>
      <c r="FC1350" s="36"/>
      <c r="FD1350" s="36"/>
      <c r="FE1350" s="36"/>
      <c r="FF1350" s="36"/>
      <c r="FG1350" s="36"/>
      <c r="FH1350" s="36"/>
      <c r="FI1350" s="36"/>
      <c r="FJ1350" s="36"/>
      <c r="FK1350" s="36"/>
      <c r="FL1350" s="36"/>
      <c r="FM1350" s="36"/>
      <c r="FN1350" s="36"/>
      <c r="FO1350" s="36"/>
      <c r="FP1350" s="36"/>
      <c r="FQ1350" s="36"/>
      <c r="FR1350" s="36"/>
      <c r="FS1350" s="36"/>
      <c r="FT1350" s="36"/>
      <c r="FU1350" s="36"/>
      <c r="FV1350" s="36"/>
      <c r="FW1350" s="36"/>
      <c r="FX1350" s="36"/>
      <c r="FY1350" s="36"/>
      <c r="FZ1350" s="36"/>
      <c r="GA1350" s="36"/>
      <c r="GB1350" s="36"/>
      <c r="GC1350" s="36"/>
      <c r="GD1350" s="36"/>
      <c r="GE1350" s="36"/>
      <c r="GF1350" s="36"/>
      <c r="GG1350" s="36"/>
      <c r="GH1350" s="36"/>
      <c r="GI1350" s="36"/>
      <c r="GJ1350" s="36"/>
      <c r="GK1350" s="36"/>
      <c r="GL1350" s="36"/>
      <c r="GM1350" s="36"/>
      <c r="GN1350" s="36"/>
      <c r="GO1350" s="36"/>
      <c r="GP1350" s="36"/>
      <c r="GQ1350" s="36"/>
      <c r="GR1350" s="36"/>
      <c r="GS1350" s="36"/>
      <c r="GT1350" s="36"/>
      <c r="GU1350" s="36"/>
      <c r="GV1350" s="36"/>
      <c r="GW1350" s="36"/>
      <c r="GX1350" s="36"/>
      <c r="GY1350" s="36"/>
      <c r="GZ1350" s="36"/>
      <c r="HA1350" s="36"/>
      <c r="HB1350" s="36"/>
      <c r="HC1350" s="36"/>
      <c r="HD1350" s="36"/>
      <c r="HE1350" s="36"/>
      <c r="HF1350" s="36"/>
      <c r="HG1350" s="36"/>
      <c r="HH1350" s="36"/>
      <c r="HI1350" s="36"/>
      <c r="HJ1350" s="36"/>
      <c r="HK1350" s="36"/>
      <c r="HL1350" s="36"/>
      <c r="HM1350" s="36"/>
      <c r="HN1350" s="36"/>
      <c r="HO1350" s="36"/>
      <c r="HP1350" s="36"/>
      <c r="HQ1350" s="36"/>
      <c r="HR1350" s="36"/>
      <c r="HS1350" s="36"/>
      <c r="HT1350" s="36"/>
      <c r="HU1350" s="36"/>
      <c r="HV1350" s="36"/>
      <c r="HW1350" s="36"/>
      <c r="HX1350" s="36"/>
      <c r="HY1350" s="36"/>
      <c r="HZ1350" s="36"/>
      <c r="IA1350" s="36"/>
      <c r="IB1350" s="36"/>
      <c r="IC1350" s="36"/>
      <c r="ID1350" s="36"/>
      <c r="IE1350" s="36"/>
      <c r="IF1350" s="36"/>
      <c r="IG1350" s="36"/>
      <c r="IH1350" s="36"/>
      <c r="II1350" s="36"/>
      <c r="IJ1350" s="36"/>
      <c r="IK1350" s="36"/>
      <c r="IL1350" s="36"/>
      <c r="IM1350" s="36"/>
      <c r="IN1350" s="36"/>
      <c r="IO1350" s="36"/>
      <c r="IP1350" s="36"/>
      <c r="IQ1350" s="36"/>
      <c r="IR1350" s="36"/>
      <c r="IS1350" s="36"/>
      <c r="IT1350" s="36"/>
      <c r="IU1350" s="36"/>
    </row>
    <row r="1351" spans="1:11" s="15" customFormat="1" ht="11.25">
      <c r="A1351" s="179"/>
      <c r="B1351" s="179"/>
      <c r="C1351" s="179"/>
      <c r="D1351" s="26" t="s">
        <v>393</v>
      </c>
      <c r="E1351" s="13">
        <v>35970</v>
      </c>
      <c r="F1351" s="13">
        <v>33725.02</v>
      </c>
      <c r="G1351" s="13">
        <f t="shared" si="91"/>
        <v>93.7587433972755</v>
      </c>
      <c r="H1351" s="14"/>
      <c r="I1351" s="14"/>
      <c r="J1351" s="14"/>
      <c r="K1351" s="14"/>
    </row>
    <row r="1352" spans="1:11" s="15" customFormat="1" ht="11.25">
      <c r="A1352" s="179"/>
      <c r="B1352" s="179"/>
      <c r="C1352" s="179"/>
      <c r="D1352" s="26" t="s">
        <v>355</v>
      </c>
      <c r="E1352" s="13">
        <v>7100</v>
      </c>
      <c r="F1352" s="13">
        <v>6928.9</v>
      </c>
      <c r="G1352" s="13">
        <f t="shared" si="91"/>
        <v>97.59014084507042</v>
      </c>
      <c r="H1352" s="14"/>
      <c r="I1352" s="14"/>
      <c r="J1352" s="14"/>
      <c r="K1352" s="14"/>
    </row>
    <row r="1353" spans="1:11" s="15" customFormat="1" ht="11.25">
      <c r="A1353" s="179"/>
      <c r="B1353" s="179"/>
      <c r="C1353" s="179"/>
      <c r="D1353" s="26" t="s">
        <v>408</v>
      </c>
      <c r="E1353" s="13">
        <v>1015.65</v>
      </c>
      <c r="F1353" s="13">
        <v>1015.65</v>
      </c>
      <c r="G1353" s="13">
        <f t="shared" si="91"/>
        <v>100</v>
      </c>
      <c r="H1353" s="14"/>
      <c r="I1353" s="14"/>
      <c r="J1353" s="14"/>
      <c r="K1353" s="14"/>
    </row>
    <row r="1354" spans="1:11" s="15" customFormat="1" ht="22.5">
      <c r="A1354" s="179"/>
      <c r="B1354" s="179"/>
      <c r="C1354" s="179"/>
      <c r="D1354" s="26" t="s">
        <v>9</v>
      </c>
      <c r="E1354" s="13">
        <v>40500</v>
      </c>
      <c r="F1354" s="13">
        <v>38499.7</v>
      </c>
      <c r="G1354" s="13">
        <f t="shared" si="91"/>
        <v>95.06098765432098</v>
      </c>
      <c r="H1354" s="14"/>
      <c r="I1354" s="14"/>
      <c r="J1354" s="14"/>
      <c r="K1354" s="14"/>
    </row>
    <row r="1355" spans="1:255" s="15" customFormat="1" ht="22.5">
      <c r="A1355" s="179"/>
      <c r="B1355" s="179"/>
      <c r="C1355" s="179"/>
      <c r="D1355" s="26" t="s">
        <v>171</v>
      </c>
      <c r="E1355" s="13">
        <f>SUM(E1356)</f>
        <v>5025.27</v>
      </c>
      <c r="F1355" s="13">
        <f>SUM(F1356)</f>
        <v>5025.27</v>
      </c>
      <c r="G1355" s="13">
        <f t="shared" si="91"/>
        <v>100</v>
      </c>
      <c r="H1355" s="14"/>
      <c r="I1355" s="14"/>
      <c r="J1355" s="14"/>
      <c r="K1355" s="14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6"/>
      <c r="AT1355" s="36"/>
      <c r="AU1355" s="36"/>
      <c r="AV1355" s="36"/>
      <c r="AW1355" s="36"/>
      <c r="AX1355" s="36"/>
      <c r="AY1355" s="36"/>
      <c r="AZ1355" s="36"/>
      <c r="BA1355" s="36"/>
      <c r="BB1355" s="36"/>
      <c r="BC1355" s="36"/>
      <c r="BD1355" s="36"/>
      <c r="BE1355" s="36"/>
      <c r="BF1355" s="36"/>
      <c r="BG1355" s="36"/>
      <c r="BH1355" s="36"/>
      <c r="BI1355" s="36"/>
      <c r="BJ1355" s="36"/>
      <c r="BK1355" s="36"/>
      <c r="BL1355" s="36"/>
      <c r="BM1355" s="36"/>
      <c r="BN1355" s="36"/>
      <c r="BO1355" s="36"/>
      <c r="BP1355" s="36"/>
      <c r="BQ1355" s="36"/>
      <c r="BR1355" s="36"/>
      <c r="BS1355" s="36"/>
      <c r="BT1355" s="36"/>
      <c r="BU1355" s="36"/>
      <c r="BV1355" s="36"/>
      <c r="BW1355" s="36"/>
      <c r="BX1355" s="36"/>
      <c r="BY1355" s="36"/>
      <c r="BZ1355" s="36"/>
      <c r="CA1355" s="36"/>
      <c r="CB1355" s="36"/>
      <c r="CC1355" s="36"/>
      <c r="CD1355" s="36"/>
      <c r="CE1355" s="36"/>
      <c r="CF1355" s="36"/>
      <c r="CG1355" s="36"/>
      <c r="CH1355" s="36"/>
      <c r="CI1355" s="36"/>
      <c r="CJ1355" s="36"/>
      <c r="CK1355" s="36"/>
      <c r="CL1355" s="36"/>
      <c r="CM1355" s="36"/>
      <c r="CN1355" s="36"/>
      <c r="CO1355" s="36"/>
      <c r="CP1355" s="36"/>
      <c r="CQ1355" s="36"/>
      <c r="CR1355" s="36"/>
      <c r="CS1355" s="36"/>
      <c r="CT1355" s="36"/>
      <c r="CU1355" s="36"/>
      <c r="CV1355" s="36"/>
      <c r="CW1355" s="36"/>
      <c r="CX1355" s="36"/>
      <c r="CY1355" s="36"/>
      <c r="CZ1355" s="36"/>
      <c r="DA1355" s="36"/>
      <c r="DB1355" s="36"/>
      <c r="DC1355" s="36"/>
      <c r="DD1355" s="36"/>
      <c r="DE1355" s="36"/>
      <c r="DF1355" s="36"/>
      <c r="DG1355" s="36"/>
      <c r="DH1355" s="36"/>
      <c r="DI1355" s="36"/>
      <c r="DJ1355" s="36"/>
      <c r="DK1355" s="36"/>
      <c r="DL1355" s="36"/>
      <c r="DM1355" s="36"/>
      <c r="DN1355" s="36"/>
      <c r="DO1355" s="36"/>
      <c r="DP1355" s="36"/>
      <c r="DQ1355" s="36"/>
      <c r="DR1355" s="36"/>
      <c r="DS1355" s="36"/>
      <c r="DT1355" s="36"/>
      <c r="DU1355" s="36"/>
      <c r="DV1355" s="36"/>
      <c r="DW1355" s="36"/>
      <c r="DX1355" s="36"/>
      <c r="DY1355" s="36"/>
      <c r="DZ1355" s="36"/>
      <c r="EA1355" s="36"/>
      <c r="EB1355" s="36"/>
      <c r="EC1355" s="36"/>
      <c r="ED1355" s="36"/>
      <c r="EE1355" s="36"/>
      <c r="EF1355" s="36"/>
      <c r="EG1355" s="36"/>
      <c r="EH1355" s="36"/>
      <c r="EI1355" s="36"/>
      <c r="EJ1355" s="36"/>
      <c r="EK1355" s="36"/>
      <c r="EL1355" s="36"/>
      <c r="EM1355" s="36"/>
      <c r="EN1355" s="36"/>
      <c r="EO1355" s="36"/>
      <c r="EP1355" s="36"/>
      <c r="EQ1355" s="36"/>
      <c r="ER1355" s="36"/>
      <c r="ES1355" s="36"/>
      <c r="ET1355" s="36"/>
      <c r="EU1355" s="36"/>
      <c r="EV1355" s="36"/>
      <c r="EW1355" s="36"/>
      <c r="EX1355" s="36"/>
      <c r="EY1355" s="36"/>
      <c r="EZ1355" s="36"/>
      <c r="FA1355" s="36"/>
      <c r="FB1355" s="36"/>
      <c r="FC1355" s="36"/>
      <c r="FD1355" s="36"/>
      <c r="FE1355" s="36"/>
      <c r="FF1355" s="36"/>
      <c r="FG1355" s="36"/>
      <c r="FH1355" s="36"/>
      <c r="FI1355" s="36"/>
      <c r="FJ1355" s="36"/>
      <c r="FK1355" s="36"/>
      <c r="FL1355" s="36"/>
      <c r="FM1355" s="36"/>
      <c r="FN1355" s="36"/>
      <c r="FO1355" s="36"/>
      <c r="FP1355" s="36"/>
      <c r="FQ1355" s="36"/>
      <c r="FR1355" s="36"/>
      <c r="FS1355" s="36"/>
      <c r="FT1355" s="36"/>
      <c r="FU1355" s="36"/>
      <c r="FV1355" s="36"/>
      <c r="FW1355" s="36"/>
      <c r="FX1355" s="36"/>
      <c r="FY1355" s="36"/>
      <c r="FZ1355" s="36"/>
      <c r="GA1355" s="36"/>
      <c r="GB1355" s="36"/>
      <c r="GC1355" s="36"/>
      <c r="GD1355" s="36"/>
      <c r="GE1355" s="36"/>
      <c r="GF1355" s="36"/>
      <c r="GG1355" s="36"/>
      <c r="GH1355" s="36"/>
      <c r="GI1355" s="36"/>
      <c r="GJ1355" s="36"/>
      <c r="GK1355" s="36"/>
      <c r="GL1355" s="36"/>
      <c r="GM1355" s="36"/>
      <c r="GN1355" s="36"/>
      <c r="GO1355" s="36"/>
      <c r="GP1355" s="36"/>
      <c r="GQ1355" s="36"/>
      <c r="GR1355" s="36"/>
      <c r="GS1355" s="36"/>
      <c r="GT1355" s="36"/>
      <c r="GU1355" s="36"/>
      <c r="GV1355" s="36"/>
      <c r="GW1355" s="36"/>
      <c r="GX1355" s="36"/>
      <c r="GY1355" s="36"/>
      <c r="GZ1355" s="36"/>
      <c r="HA1355" s="36"/>
      <c r="HB1355" s="36"/>
      <c r="HC1355" s="36"/>
      <c r="HD1355" s="36"/>
      <c r="HE1355" s="36"/>
      <c r="HF1355" s="36"/>
      <c r="HG1355" s="36"/>
      <c r="HH1355" s="36"/>
      <c r="HI1355" s="36"/>
      <c r="HJ1355" s="36"/>
      <c r="HK1355" s="36"/>
      <c r="HL1355" s="36"/>
      <c r="HM1355" s="36"/>
      <c r="HN1355" s="36"/>
      <c r="HO1355" s="36"/>
      <c r="HP1355" s="36"/>
      <c r="HQ1355" s="36"/>
      <c r="HR1355" s="36"/>
      <c r="HS1355" s="36"/>
      <c r="HT1355" s="36"/>
      <c r="HU1355" s="36"/>
      <c r="HV1355" s="36"/>
      <c r="HW1355" s="36"/>
      <c r="HX1355" s="36"/>
      <c r="HY1355" s="36"/>
      <c r="HZ1355" s="36"/>
      <c r="IA1355" s="36"/>
      <c r="IB1355" s="36"/>
      <c r="IC1355" s="36"/>
      <c r="ID1355" s="36"/>
      <c r="IE1355" s="36"/>
      <c r="IF1355" s="36"/>
      <c r="IG1355" s="36"/>
      <c r="IH1355" s="36"/>
      <c r="II1355" s="36"/>
      <c r="IJ1355" s="36"/>
      <c r="IK1355" s="36"/>
      <c r="IL1355" s="36"/>
      <c r="IM1355" s="36"/>
      <c r="IN1355" s="36"/>
      <c r="IO1355" s="36"/>
      <c r="IP1355" s="36"/>
      <c r="IQ1355" s="36"/>
      <c r="IR1355" s="36"/>
      <c r="IS1355" s="36"/>
      <c r="IT1355" s="36"/>
      <c r="IU1355" s="36"/>
    </row>
    <row r="1356" spans="1:11" s="15" customFormat="1" ht="11.25">
      <c r="A1356" s="179"/>
      <c r="B1356" s="179"/>
      <c r="C1356" s="179"/>
      <c r="D1356" s="26" t="s">
        <v>393</v>
      </c>
      <c r="E1356" s="13">
        <v>5025.27</v>
      </c>
      <c r="F1356" s="13">
        <v>5025.27</v>
      </c>
      <c r="G1356" s="13">
        <f t="shared" si="91"/>
        <v>100</v>
      </c>
      <c r="H1356" s="14"/>
      <c r="I1356" s="14"/>
      <c r="J1356" s="14"/>
      <c r="K1356" s="14"/>
    </row>
    <row r="1357" spans="1:255" s="15" customFormat="1" ht="22.5">
      <c r="A1357" s="179"/>
      <c r="B1357" s="179"/>
      <c r="C1357" s="179"/>
      <c r="D1357" s="26" t="s">
        <v>37</v>
      </c>
      <c r="E1357" s="13">
        <f>SUM(E1358:E1362)</f>
        <v>97258.48000000001</v>
      </c>
      <c r="F1357" s="13">
        <f>SUM(F1358:F1362)</f>
        <v>92735.89</v>
      </c>
      <c r="G1357" s="13">
        <f t="shared" si="91"/>
        <v>95.34992732767363</v>
      </c>
      <c r="H1357" s="14"/>
      <c r="I1357" s="14"/>
      <c r="J1357" s="14"/>
      <c r="K1357" s="14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  <c r="AM1357" s="36"/>
      <c r="AN1357" s="36"/>
      <c r="AO1357" s="36"/>
      <c r="AP1357" s="36"/>
      <c r="AQ1357" s="36"/>
      <c r="AR1357" s="36"/>
      <c r="AS1357" s="36"/>
      <c r="AT1357" s="36"/>
      <c r="AU1357" s="36"/>
      <c r="AV1357" s="36"/>
      <c r="AW1357" s="36"/>
      <c r="AX1357" s="36"/>
      <c r="AY1357" s="36"/>
      <c r="AZ1357" s="36"/>
      <c r="BA1357" s="36"/>
      <c r="BB1357" s="36"/>
      <c r="BC1357" s="36"/>
      <c r="BD1357" s="36"/>
      <c r="BE1357" s="36"/>
      <c r="BF1357" s="36"/>
      <c r="BG1357" s="36"/>
      <c r="BH1357" s="36"/>
      <c r="BI1357" s="36"/>
      <c r="BJ1357" s="36"/>
      <c r="BK1357" s="36"/>
      <c r="BL1357" s="36"/>
      <c r="BM1357" s="36"/>
      <c r="BN1357" s="36"/>
      <c r="BO1357" s="36"/>
      <c r="BP1357" s="36"/>
      <c r="BQ1357" s="36"/>
      <c r="BR1357" s="36"/>
      <c r="BS1357" s="36"/>
      <c r="BT1357" s="36"/>
      <c r="BU1357" s="36"/>
      <c r="BV1357" s="36"/>
      <c r="BW1357" s="36"/>
      <c r="BX1357" s="36"/>
      <c r="BY1357" s="36"/>
      <c r="BZ1357" s="36"/>
      <c r="CA1357" s="36"/>
      <c r="CB1357" s="36"/>
      <c r="CC1357" s="36"/>
      <c r="CD1357" s="36"/>
      <c r="CE1357" s="36"/>
      <c r="CF1357" s="36"/>
      <c r="CG1357" s="36"/>
      <c r="CH1357" s="36"/>
      <c r="CI1357" s="36"/>
      <c r="CJ1357" s="36"/>
      <c r="CK1357" s="36"/>
      <c r="CL1357" s="36"/>
      <c r="CM1357" s="36"/>
      <c r="CN1357" s="36"/>
      <c r="CO1357" s="36"/>
      <c r="CP1357" s="36"/>
      <c r="CQ1357" s="36"/>
      <c r="CR1357" s="36"/>
      <c r="CS1357" s="36"/>
      <c r="CT1357" s="36"/>
      <c r="CU1357" s="36"/>
      <c r="CV1357" s="36"/>
      <c r="CW1357" s="36"/>
      <c r="CX1357" s="36"/>
      <c r="CY1357" s="36"/>
      <c r="CZ1357" s="36"/>
      <c r="DA1357" s="36"/>
      <c r="DB1357" s="36"/>
      <c r="DC1357" s="36"/>
      <c r="DD1357" s="36"/>
      <c r="DE1357" s="36"/>
      <c r="DF1357" s="36"/>
      <c r="DG1357" s="36"/>
      <c r="DH1357" s="36"/>
      <c r="DI1357" s="36"/>
      <c r="DJ1357" s="36"/>
      <c r="DK1357" s="36"/>
      <c r="DL1357" s="36"/>
      <c r="DM1357" s="36"/>
      <c r="DN1357" s="36"/>
      <c r="DO1357" s="36"/>
      <c r="DP1357" s="36"/>
      <c r="DQ1357" s="36"/>
      <c r="DR1357" s="36"/>
      <c r="DS1357" s="36"/>
      <c r="DT1357" s="36"/>
      <c r="DU1357" s="36"/>
      <c r="DV1357" s="36"/>
      <c r="DW1357" s="36"/>
      <c r="DX1357" s="36"/>
      <c r="DY1357" s="36"/>
      <c r="DZ1357" s="36"/>
      <c r="EA1357" s="36"/>
      <c r="EB1357" s="36"/>
      <c r="EC1357" s="36"/>
      <c r="ED1357" s="36"/>
      <c r="EE1357" s="36"/>
      <c r="EF1357" s="36"/>
      <c r="EG1357" s="36"/>
      <c r="EH1357" s="36"/>
      <c r="EI1357" s="36"/>
      <c r="EJ1357" s="36"/>
      <c r="EK1357" s="36"/>
      <c r="EL1357" s="36"/>
      <c r="EM1357" s="36"/>
      <c r="EN1357" s="36"/>
      <c r="EO1357" s="36"/>
      <c r="EP1357" s="36"/>
      <c r="EQ1357" s="36"/>
      <c r="ER1357" s="36"/>
      <c r="ES1357" s="36"/>
      <c r="ET1357" s="36"/>
      <c r="EU1357" s="36"/>
      <c r="EV1357" s="36"/>
      <c r="EW1357" s="36"/>
      <c r="EX1357" s="36"/>
      <c r="EY1357" s="36"/>
      <c r="EZ1357" s="36"/>
      <c r="FA1357" s="36"/>
      <c r="FB1357" s="36"/>
      <c r="FC1357" s="36"/>
      <c r="FD1357" s="36"/>
      <c r="FE1357" s="36"/>
      <c r="FF1357" s="36"/>
      <c r="FG1357" s="36"/>
      <c r="FH1357" s="36"/>
      <c r="FI1357" s="36"/>
      <c r="FJ1357" s="36"/>
      <c r="FK1357" s="36"/>
      <c r="FL1357" s="36"/>
      <c r="FM1357" s="36"/>
      <c r="FN1357" s="36"/>
      <c r="FO1357" s="36"/>
      <c r="FP1357" s="36"/>
      <c r="FQ1357" s="36"/>
      <c r="FR1357" s="36"/>
      <c r="FS1357" s="36"/>
      <c r="FT1357" s="36"/>
      <c r="FU1357" s="36"/>
      <c r="FV1357" s="36"/>
      <c r="FW1357" s="36"/>
      <c r="FX1357" s="36"/>
      <c r="FY1357" s="36"/>
      <c r="FZ1357" s="36"/>
      <c r="GA1357" s="36"/>
      <c r="GB1357" s="36"/>
      <c r="GC1357" s="36"/>
      <c r="GD1357" s="36"/>
      <c r="GE1357" s="36"/>
      <c r="GF1357" s="36"/>
      <c r="GG1357" s="36"/>
      <c r="GH1357" s="36"/>
      <c r="GI1357" s="36"/>
      <c r="GJ1357" s="36"/>
      <c r="GK1357" s="36"/>
      <c r="GL1357" s="36"/>
      <c r="GM1357" s="36"/>
      <c r="GN1357" s="36"/>
      <c r="GO1357" s="36"/>
      <c r="GP1357" s="36"/>
      <c r="GQ1357" s="36"/>
      <c r="GR1357" s="36"/>
      <c r="GS1357" s="36"/>
      <c r="GT1357" s="36"/>
      <c r="GU1357" s="36"/>
      <c r="GV1357" s="36"/>
      <c r="GW1357" s="36"/>
      <c r="GX1357" s="36"/>
      <c r="GY1357" s="36"/>
      <c r="GZ1357" s="36"/>
      <c r="HA1357" s="36"/>
      <c r="HB1357" s="36"/>
      <c r="HC1357" s="36"/>
      <c r="HD1357" s="36"/>
      <c r="HE1357" s="36"/>
      <c r="HF1357" s="36"/>
      <c r="HG1357" s="36"/>
      <c r="HH1357" s="36"/>
      <c r="HI1357" s="36"/>
      <c r="HJ1357" s="36"/>
      <c r="HK1357" s="36"/>
      <c r="HL1357" s="36"/>
      <c r="HM1357" s="36"/>
      <c r="HN1357" s="36"/>
      <c r="HO1357" s="36"/>
      <c r="HP1357" s="36"/>
      <c r="HQ1357" s="36"/>
      <c r="HR1357" s="36"/>
      <c r="HS1357" s="36"/>
      <c r="HT1357" s="36"/>
      <c r="HU1357" s="36"/>
      <c r="HV1357" s="36"/>
      <c r="HW1357" s="36"/>
      <c r="HX1357" s="36"/>
      <c r="HY1357" s="36"/>
      <c r="HZ1357" s="36"/>
      <c r="IA1357" s="36"/>
      <c r="IB1357" s="36"/>
      <c r="IC1357" s="36"/>
      <c r="ID1357" s="36"/>
      <c r="IE1357" s="36"/>
      <c r="IF1357" s="36"/>
      <c r="IG1357" s="36"/>
      <c r="IH1357" s="36"/>
      <c r="II1357" s="36"/>
      <c r="IJ1357" s="36"/>
      <c r="IK1357" s="36"/>
      <c r="IL1357" s="36"/>
      <c r="IM1357" s="36"/>
      <c r="IN1357" s="36"/>
      <c r="IO1357" s="36"/>
      <c r="IP1357" s="36"/>
      <c r="IQ1357" s="36"/>
      <c r="IR1357" s="36"/>
      <c r="IS1357" s="36"/>
      <c r="IT1357" s="36"/>
      <c r="IU1357" s="36"/>
    </row>
    <row r="1358" spans="1:11" s="15" customFormat="1" ht="11.25">
      <c r="A1358" s="179"/>
      <c r="B1358" s="179"/>
      <c r="C1358" s="179"/>
      <c r="D1358" s="161" t="s">
        <v>536</v>
      </c>
      <c r="E1358" s="13">
        <v>77627.6</v>
      </c>
      <c r="F1358" s="13">
        <v>73860.26</v>
      </c>
      <c r="G1358" s="13">
        <f t="shared" si="91"/>
        <v>95.14690651263209</v>
      </c>
      <c r="H1358" s="14"/>
      <c r="I1358" s="14"/>
      <c r="J1358" s="14"/>
      <c r="K1358" s="14"/>
    </row>
    <row r="1359" spans="1:11" s="15" customFormat="1" ht="11.25">
      <c r="A1359" s="179"/>
      <c r="B1359" s="179"/>
      <c r="C1359" s="179"/>
      <c r="D1359" s="161" t="s">
        <v>537</v>
      </c>
      <c r="E1359" s="13">
        <v>4094.88</v>
      </c>
      <c r="F1359" s="13">
        <v>4094.88</v>
      </c>
      <c r="G1359" s="13">
        <f t="shared" si="91"/>
        <v>100</v>
      </c>
      <c r="H1359" s="14"/>
      <c r="I1359" s="14"/>
      <c r="J1359" s="14"/>
      <c r="K1359" s="14"/>
    </row>
    <row r="1360" spans="1:11" s="15" customFormat="1" ht="11.25">
      <c r="A1360" s="179"/>
      <c r="B1360" s="179"/>
      <c r="C1360" s="179"/>
      <c r="D1360" s="26" t="s">
        <v>538</v>
      </c>
      <c r="E1360" s="13">
        <v>7260</v>
      </c>
      <c r="F1360" s="13">
        <v>6882.96</v>
      </c>
      <c r="G1360" s="13">
        <f t="shared" si="91"/>
        <v>94.80661157024794</v>
      </c>
      <c r="H1360" s="14"/>
      <c r="I1360" s="14"/>
      <c r="J1360" s="14"/>
      <c r="K1360" s="14"/>
    </row>
    <row r="1361" spans="1:11" s="15" customFormat="1" ht="11.25">
      <c r="A1361" s="179"/>
      <c r="B1361" s="179"/>
      <c r="C1361" s="179"/>
      <c r="D1361" s="26" t="s">
        <v>539</v>
      </c>
      <c r="E1361" s="13">
        <v>1240</v>
      </c>
      <c r="F1361" s="13">
        <v>1210.7</v>
      </c>
      <c r="G1361" s="13">
        <f t="shared" si="91"/>
        <v>97.63709677419355</v>
      </c>
      <c r="H1361" s="14"/>
      <c r="I1361" s="14"/>
      <c r="J1361" s="14"/>
      <c r="K1361" s="14"/>
    </row>
    <row r="1362" spans="1:11" s="15" customFormat="1" ht="22.5">
      <c r="A1362" s="179"/>
      <c r="B1362" s="179"/>
      <c r="C1362" s="179"/>
      <c r="D1362" s="26" t="s">
        <v>10</v>
      </c>
      <c r="E1362" s="13">
        <v>7036</v>
      </c>
      <c r="F1362" s="13">
        <v>6687.09</v>
      </c>
      <c r="G1362" s="13">
        <f t="shared" si="91"/>
        <v>95.04107447413303</v>
      </c>
      <c r="H1362" s="14"/>
      <c r="I1362" s="14"/>
      <c r="J1362" s="14"/>
      <c r="K1362" s="14"/>
    </row>
    <row r="1363" spans="1:255" s="15" customFormat="1" ht="11.25">
      <c r="A1363" s="179"/>
      <c r="B1363" s="179"/>
      <c r="C1363" s="179"/>
      <c r="D1363" s="26" t="s">
        <v>173</v>
      </c>
      <c r="E1363" s="13">
        <f>SUM(E1364:E1366)</f>
        <v>2372</v>
      </c>
      <c r="F1363" s="13">
        <f>SUM(F1364:F1366)</f>
        <v>2251.9700000000003</v>
      </c>
      <c r="G1363" s="13">
        <f t="shared" si="91"/>
        <v>94.93971332209108</v>
      </c>
      <c r="H1363" s="14"/>
      <c r="I1363" s="14"/>
      <c r="J1363" s="14"/>
      <c r="K1363" s="14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  <c r="AM1363" s="36"/>
      <c r="AN1363" s="36"/>
      <c r="AO1363" s="36"/>
      <c r="AP1363" s="36"/>
      <c r="AQ1363" s="36"/>
      <c r="AR1363" s="36"/>
      <c r="AS1363" s="36"/>
      <c r="AT1363" s="36"/>
      <c r="AU1363" s="36"/>
      <c r="AV1363" s="36"/>
      <c r="AW1363" s="36"/>
      <c r="AX1363" s="36"/>
      <c r="AY1363" s="36"/>
      <c r="AZ1363" s="36"/>
      <c r="BA1363" s="36"/>
      <c r="BB1363" s="36"/>
      <c r="BC1363" s="36"/>
      <c r="BD1363" s="36"/>
      <c r="BE1363" s="36"/>
      <c r="BF1363" s="36"/>
      <c r="BG1363" s="36"/>
      <c r="BH1363" s="36"/>
      <c r="BI1363" s="36"/>
      <c r="BJ1363" s="36"/>
      <c r="BK1363" s="36"/>
      <c r="BL1363" s="36"/>
      <c r="BM1363" s="36"/>
      <c r="BN1363" s="36"/>
      <c r="BO1363" s="36"/>
      <c r="BP1363" s="36"/>
      <c r="BQ1363" s="36"/>
      <c r="BR1363" s="36"/>
      <c r="BS1363" s="36"/>
      <c r="BT1363" s="36"/>
      <c r="BU1363" s="36"/>
      <c r="BV1363" s="36"/>
      <c r="BW1363" s="36"/>
      <c r="BX1363" s="36"/>
      <c r="BY1363" s="36"/>
      <c r="BZ1363" s="36"/>
      <c r="CA1363" s="36"/>
      <c r="CB1363" s="36"/>
      <c r="CC1363" s="36"/>
      <c r="CD1363" s="36"/>
      <c r="CE1363" s="36"/>
      <c r="CF1363" s="36"/>
      <c r="CG1363" s="36"/>
      <c r="CH1363" s="36"/>
      <c r="CI1363" s="36"/>
      <c r="CJ1363" s="36"/>
      <c r="CK1363" s="36"/>
      <c r="CL1363" s="36"/>
      <c r="CM1363" s="36"/>
      <c r="CN1363" s="36"/>
      <c r="CO1363" s="36"/>
      <c r="CP1363" s="36"/>
      <c r="CQ1363" s="36"/>
      <c r="CR1363" s="36"/>
      <c r="CS1363" s="36"/>
      <c r="CT1363" s="36"/>
      <c r="CU1363" s="36"/>
      <c r="CV1363" s="36"/>
      <c r="CW1363" s="36"/>
      <c r="CX1363" s="36"/>
      <c r="CY1363" s="36"/>
      <c r="CZ1363" s="36"/>
      <c r="DA1363" s="36"/>
      <c r="DB1363" s="36"/>
      <c r="DC1363" s="36"/>
      <c r="DD1363" s="36"/>
      <c r="DE1363" s="36"/>
      <c r="DF1363" s="36"/>
      <c r="DG1363" s="36"/>
      <c r="DH1363" s="36"/>
      <c r="DI1363" s="36"/>
      <c r="DJ1363" s="36"/>
      <c r="DK1363" s="36"/>
      <c r="DL1363" s="36"/>
      <c r="DM1363" s="36"/>
      <c r="DN1363" s="36"/>
      <c r="DO1363" s="36"/>
      <c r="DP1363" s="36"/>
      <c r="DQ1363" s="36"/>
      <c r="DR1363" s="36"/>
      <c r="DS1363" s="36"/>
      <c r="DT1363" s="36"/>
      <c r="DU1363" s="36"/>
      <c r="DV1363" s="36"/>
      <c r="DW1363" s="36"/>
      <c r="DX1363" s="36"/>
      <c r="DY1363" s="36"/>
      <c r="DZ1363" s="36"/>
      <c r="EA1363" s="36"/>
      <c r="EB1363" s="36"/>
      <c r="EC1363" s="36"/>
      <c r="ED1363" s="36"/>
      <c r="EE1363" s="36"/>
      <c r="EF1363" s="36"/>
      <c r="EG1363" s="36"/>
      <c r="EH1363" s="36"/>
      <c r="EI1363" s="36"/>
      <c r="EJ1363" s="36"/>
      <c r="EK1363" s="36"/>
      <c r="EL1363" s="36"/>
      <c r="EM1363" s="36"/>
      <c r="EN1363" s="36"/>
      <c r="EO1363" s="36"/>
      <c r="EP1363" s="36"/>
      <c r="EQ1363" s="36"/>
      <c r="ER1363" s="36"/>
      <c r="ES1363" s="36"/>
      <c r="ET1363" s="36"/>
      <c r="EU1363" s="36"/>
      <c r="EV1363" s="36"/>
      <c r="EW1363" s="36"/>
      <c r="EX1363" s="36"/>
      <c r="EY1363" s="36"/>
      <c r="EZ1363" s="36"/>
      <c r="FA1363" s="36"/>
      <c r="FB1363" s="36"/>
      <c r="FC1363" s="36"/>
      <c r="FD1363" s="36"/>
      <c r="FE1363" s="36"/>
      <c r="FF1363" s="36"/>
      <c r="FG1363" s="36"/>
      <c r="FH1363" s="36"/>
      <c r="FI1363" s="36"/>
      <c r="FJ1363" s="36"/>
      <c r="FK1363" s="36"/>
      <c r="FL1363" s="36"/>
      <c r="FM1363" s="36"/>
      <c r="FN1363" s="36"/>
      <c r="FO1363" s="36"/>
      <c r="FP1363" s="36"/>
      <c r="FQ1363" s="36"/>
      <c r="FR1363" s="36"/>
      <c r="FS1363" s="36"/>
      <c r="FT1363" s="36"/>
      <c r="FU1363" s="36"/>
      <c r="FV1363" s="36"/>
      <c r="FW1363" s="36"/>
      <c r="FX1363" s="36"/>
      <c r="FY1363" s="36"/>
      <c r="FZ1363" s="36"/>
      <c r="GA1363" s="36"/>
      <c r="GB1363" s="36"/>
      <c r="GC1363" s="36"/>
      <c r="GD1363" s="36"/>
      <c r="GE1363" s="36"/>
      <c r="GF1363" s="36"/>
      <c r="GG1363" s="36"/>
      <c r="GH1363" s="36"/>
      <c r="GI1363" s="36"/>
      <c r="GJ1363" s="36"/>
      <c r="GK1363" s="36"/>
      <c r="GL1363" s="36"/>
      <c r="GM1363" s="36"/>
      <c r="GN1363" s="36"/>
      <c r="GO1363" s="36"/>
      <c r="GP1363" s="36"/>
      <c r="GQ1363" s="36"/>
      <c r="GR1363" s="36"/>
      <c r="GS1363" s="36"/>
      <c r="GT1363" s="36"/>
      <c r="GU1363" s="36"/>
      <c r="GV1363" s="36"/>
      <c r="GW1363" s="36"/>
      <c r="GX1363" s="36"/>
      <c r="GY1363" s="36"/>
      <c r="GZ1363" s="36"/>
      <c r="HA1363" s="36"/>
      <c r="HB1363" s="36"/>
      <c r="HC1363" s="36"/>
      <c r="HD1363" s="36"/>
      <c r="HE1363" s="36"/>
      <c r="HF1363" s="36"/>
      <c r="HG1363" s="36"/>
      <c r="HH1363" s="36"/>
      <c r="HI1363" s="36"/>
      <c r="HJ1363" s="36"/>
      <c r="HK1363" s="36"/>
      <c r="HL1363" s="36"/>
      <c r="HM1363" s="36"/>
      <c r="HN1363" s="36"/>
      <c r="HO1363" s="36"/>
      <c r="HP1363" s="36"/>
      <c r="HQ1363" s="36"/>
      <c r="HR1363" s="36"/>
      <c r="HS1363" s="36"/>
      <c r="HT1363" s="36"/>
      <c r="HU1363" s="36"/>
      <c r="HV1363" s="36"/>
      <c r="HW1363" s="36"/>
      <c r="HX1363" s="36"/>
      <c r="HY1363" s="36"/>
      <c r="HZ1363" s="36"/>
      <c r="IA1363" s="36"/>
      <c r="IB1363" s="36"/>
      <c r="IC1363" s="36"/>
      <c r="ID1363" s="36"/>
      <c r="IE1363" s="36"/>
      <c r="IF1363" s="36"/>
      <c r="IG1363" s="36"/>
      <c r="IH1363" s="36"/>
      <c r="II1363" s="36"/>
      <c r="IJ1363" s="36"/>
      <c r="IK1363" s="36"/>
      <c r="IL1363" s="36"/>
      <c r="IM1363" s="36"/>
      <c r="IN1363" s="36"/>
      <c r="IO1363" s="36"/>
      <c r="IP1363" s="36"/>
      <c r="IQ1363" s="36"/>
      <c r="IR1363" s="36"/>
      <c r="IS1363" s="36"/>
      <c r="IT1363" s="36"/>
      <c r="IU1363" s="36"/>
    </row>
    <row r="1364" spans="1:11" s="15" customFormat="1" ht="11.25">
      <c r="A1364" s="179"/>
      <c r="B1364" s="179"/>
      <c r="C1364" s="179"/>
      <c r="D1364" s="26" t="s">
        <v>393</v>
      </c>
      <c r="E1364" s="13">
        <v>1200</v>
      </c>
      <c r="F1364" s="13">
        <v>1133.74</v>
      </c>
      <c r="G1364" s="13">
        <f t="shared" si="91"/>
        <v>94.47833333333334</v>
      </c>
      <c r="H1364" s="14"/>
      <c r="I1364" s="14"/>
      <c r="J1364" s="14"/>
      <c r="K1364" s="14"/>
    </row>
    <row r="1365" spans="1:11" s="15" customFormat="1" ht="11.25">
      <c r="A1365" s="179"/>
      <c r="B1365" s="179"/>
      <c r="C1365" s="179"/>
      <c r="D1365" s="26" t="s">
        <v>355</v>
      </c>
      <c r="E1365" s="13">
        <v>177</v>
      </c>
      <c r="F1365" s="13">
        <v>172.53</v>
      </c>
      <c r="G1365" s="13">
        <f t="shared" si="91"/>
        <v>97.47457627118644</v>
      </c>
      <c r="H1365" s="14"/>
      <c r="I1365" s="14"/>
      <c r="J1365" s="14"/>
      <c r="K1365" s="14"/>
    </row>
    <row r="1366" spans="1:11" s="15" customFormat="1" ht="22.5">
      <c r="A1366" s="179"/>
      <c r="B1366" s="179"/>
      <c r="C1366" s="179"/>
      <c r="D1366" s="26" t="s">
        <v>540</v>
      </c>
      <c r="E1366" s="13">
        <v>995</v>
      </c>
      <c r="F1366" s="13">
        <v>945.7</v>
      </c>
      <c r="G1366" s="13">
        <f t="shared" si="91"/>
        <v>95.04522613065326</v>
      </c>
      <c r="H1366" s="14"/>
      <c r="I1366" s="14"/>
      <c r="J1366" s="14"/>
      <c r="K1366" s="14"/>
    </row>
    <row r="1367" spans="1:255" s="8" customFormat="1" ht="36">
      <c r="A1367" s="179"/>
      <c r="B1367" s="179"/>
      <c r="C1367" s="179"/>
      <c r="D1367" s="10" t="s">
        <v>503</v>
      </c>
      <c r="E1367" s="11">
        <f>SUM(E1368,E1374,E1376,E1379,E1380,E1372,E1377,)</f>
        <v>26401.41</v>
      </c>
      <c r="F1367" s="11">
        <f>SUM(F1368,F1374,F1376,F1379,F1380,F1372,F1377,)</f>
        <v>23447.68</v>
      </c>
      <c r="G1367" s="11">
        <f t="shared" si="91"/>
        <v>88.8122263167005</v>
      </c>
      <c r="H1367" s="7"/>
      <c r="I1367" s="7"/>
      <c r="J1367" s="7"/>
      <c r="K1367" s="7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1"/>
      <c r="AI1367" s="21"/>
      <c r="AJ1367" s="21"/>
      <c r="AK1367" s="21"/>
      <c r="AL1367" s="21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  <c r="BG1367" s="21"/>
      <c r="BH1367" s="21"/>
      <c r="BI1367" s="21"/>
      <c r="BJ1367" s="21"/>
      <c r="BK1367" s="21"/>
      <c r="BL1367" s="21"/>
      <c r="BM1367" s="21"/>
      <c r="BN1367" s="21"/>
      <c r="BO1367" s="21"/>
      <c r="BP1367" s="21"/>
      <c r="BQ1367" s="21"/>
      <c r="BR1367" s="21"/>
      <c r="BS1367" s="21"/>
      <c r="BT1367" s="21"/>
      <c r="BU1367" s="21"/>
      <c r="BV1367" s="21"/>
      <c r="BW1367" s="21"/>
      <c r="BX1367" s="21"/>
      <c r="BY1367" s="21"/>
      <c r="BZ1367" s="21"/>
      <c r="CA1367" s="21"/>
      <c r="CB1367" s="21"/>
      <c r="CC1367" s="21"/>
      <c r="CD1367" s="21"/>
      <c r="CE1367" s="21"/>
      <c r="CF1367" s="21"/>
      <c r="CG1367" s="21"/>
      <c r="CH1367" s="21"/>
      <c r="CI1367" s="21"/>
      <c r="CJ1367" s="21"/>
      <c r="CK1367" s="21"/>
      <c r="CL1367" s="21"/>
      <c r="CM1367" s="21"/>
      <c r="CN1367" s="21"/>
      <c r="CO1367" s="21"/>
      <c r="CP1367" s="21"/>
      <c r="CQ1367" s="21"/>
      <c r="CR1367" s="21"/>
      <c r="CS1367" s="21"/>
      <c r="CT1367" s="21"/>
      <c r="CU1367" s="21"/>
      <c r="CV1367" s="21"/>
      <c r="CW1367" s="21"/>
      <c r="CX1367" s="21"/>
      <c r="CY1367" s="21"/>
      <c r="CZ1367" s="21"/>
      <c r="DA1367" s="21"/>
      <c r="DB1367" s="21"/>
      <c r="DC1367" s="21"/>
      <c r="DD1367" s="21"/>
      <c r="DE1367" s="21"/>
      <c r="DF1367" s="21"/>
      <c r="DG1367" s="21"/>
      <c r="DH1367" s="21"/>
      <c r="DI1367" s="21"/>
      <c r="DJ1367" s="21"/>
      <c r="DK1367" s="21"/>
      <c r="DL1367" s="21"/>
      <c r="DM1367" s="21"/>
      <c r="DN1367" s="21"/>
      <c r="DO1367" s="21"/>
      <c r="DP1367" s="21"/>
      <c r="DQ1367" s="21"/>
      <c r="DR1367" s="21"/>
      <c r="DS1367" s="21"/>
      <c r="DT1367" s="21"/>
      <c r="DU1367" s="21"/>
      <c r="DV1367" s="21"/>
      <c r="DW1367" s="21"/>
      <c r="DX1367" s="21"/>
      <c r="DY1367" s="21"/>
      <c r="DZ1367" s="21"/>
      <c r="EA1367" s="21"/>
      <c r="EB1367" s="21"/>
      <c r="EC1367" s="21"/>
      <c r="ED1367" s="21"/>
      <c r="EE1367" s="21"/>
      <c r="EF1367" s="21"/>
      <c r="EG1367" s="21"/>
      <c r="EH1367" s="21"/>
      <c r="EI1367" s="21"/>
      <c r="EJ1367" s="21"/>
      <c r="EK1367" s="21"/>
      <c r="EL1367" s="21"/>
      <c r="EM1367" s="21"/>
      <c r="EN1367" s="21"/>
      <c r="EO1367" s="21"/>
      <c r="EP1367" s="21"/>
      <c r="EQ1367" s="21"/>
      <c r="ER1367" s="21"/>
      <c r="ES1367" s="21"/>
      <c r="ET1367" s="21"/>
      <c r="EU1367" s="21"/>
      <c r="EV1367" s="21"/>
      <c r="EW1367" s="21"/>
      <c r="EX1367" s="21"/>
      <c r="EY1367" s="21"/>
      <c r="EZ1367" s="21"/>
      <c r="FA1367" s="21"/>
      <c r="FB1367" s="21"/>
      <c r="FC1367" s="21"/>
      <c r="FD1367" s="21"/>
      <c r="FE1367" s="21"/>
      <c r="FF1367" s="21"/>
      <c r="FG1367" s="21"/>
      <c r="FH1367" s="21"/>
      <c r="FI1367" s="21"/>
      <c r="FJ1367" s="21"/>
      <c r="FK1367" s="21"/>
      <c r="FL1367" s="21"/>
      <c r="FM1367" s="21"/>
      <c r="FN1367" s="21"/>
      <c r="FO1367" s="21"/>
      <c r="FP1367" s="21"/>
      <c r="FQ1367" s="21"/>
      <c r="FR1367" s="21"/>
      <c r="FS1367" s="21"/>
      <c r="FT1367" s="21"/>
      <c r="FU1367" s="21"/>
      <c r="FV1367" s="21"/>
      <c r="FW1367" s="21"/>
      <c r="FX1367" s="21"/>
      <c r="FY1367" s="21"/>
      <c r="FZ1367" s="21"/>
      <c r="GA1367" s="21"/>
      <c r="GB1367" s="21"/>
      <c r="GC1367" s="21"/>
      <c r="GD1367" s="21"/>
      <c r="GE1367" s="21"/>
      <c r="GF1367" s="21"/>
      <c r="GG1367" s="21"/>
      <c r="GH1367" s="21"/>
      <c r="GI1367" s="21"/>
      <c r="GJ1367" s="21"/>
      <c r="GK1367" s="21"/>
      <c r="GL1367" s="21"/>
      <c r="GM1367" s="21"/>
      <c r="GN1367" s="21"/>
      <c r="GO1367" s="21"/>
      <c r="GP1367" s="21"/>
      <c r="GQ1367" s="21"/>
      <c r="GR1367" s="21"/>
      <c r="GS1367" s="21"/>
      <c r="GT1367" s="21"/>
      <c r="GU1367" s="21"/>
      <c r="GV1367" s="21"/>
      <c r="GW1367" s="21"/>
      <c r="GX1367" s="21"/>
      <c r="GY1367" s="21"/>
      <c r="GZ1367" s="21"/>
      <c r="HA1367" s="21"/>
      <c r="HB1367" s="21"/>
      <c r="HC1367" s="21"/>
      <c r="HD1367" s="21"/>
      <c r="HE1367" s="21"/>
      <c r="HF1367" s="21"/>
      <c r="HG1367" s="21"/>
      <c r="HH1367" s="21"/>
      <c r="HI1367" s="21"/>
      <c r="HJ1367" s="21"/>
      <c r="HK1367" s="21"/>
      <c r="HL1367" s="21"/>
      <c r="HM1367" s="21"/>
      <c r="HN1367" s="21"/>
      <c r="HO1367" s="21"/>
      <c r="HP1367" s="21"/>
      <c r="HQ1367" s="21"/>
      <c r="HR1367" s="21"/>
      <c r="HS1367" s="21"/>
      <c r="HT1367" s="21"/>
      <c r="HU1367" s="21"/>
      <c r="HV1367" s="21"/>
      <c r="HW1367" s="21"/>
      <c r="HX1367" s="21"/>
      <c r="HY1367" s="21"/>
      <c r="HZ1367" s="21"/>
      <c r="IA1367" s="21"/>
      <c r="IB1367" s="21"/>
      <c r="IC1367" s="21"/>
      <c r="ID1367" s="21"/>
      <c r="IE1367" s="21"/>
      <c r="IF1367" s="21"/>
      <c r="IG1367" s="21"/>
      <c r="IH1367" s="21"/>
      <c r="II1367" s="21"/>
      <c r="IJ1367" s="21"/>
      <c r="IK1367" s="21"/>
      <c r="IL1367" s="21"/>
      <c r="IM1367" s="21"/>
      <c r="IN1367" s="21"/>
      <c r="IO1367" s="21"/>
      <c r="IP1367" s="21"/>
      <c r="IQ1367" s="21"/>
      <c r="IR1367" s="21"/>
      <c r="IS1367" s="21"/>
      <c r="IT1367" s="21"/>
      <c r="IU1367" s="21"/>
    </row>
    <row r="1368" spans="1:255" s="15" customFormat="1" ht="22.5">
      <c r="A1368" s="179"/>
      <c r="B1368" s="179"/>
      <c r="C1368" s="179"/>
      <c r="D1368" s="26" t="s">
        <v>165</v>
      </c>
      <c r="E1368" s="13">
        <f>SUM(E1369:E1371)</f>
        <v>6789.47</v>
      </c>
      <c r="F1368" s="13">
        <f>SUM(F1369:F1371)</f>
        <v>6519.47</v>
      </c>
      <c r="G1368" s="13">
        <f t="shared" si="91"/>
        <v>96.02325365602911</v>
      </c>
      <c r="H1368" s="14"/>
      <c r="I1368" s="14"/>
      <c r="J1368" s="14"/>
      <c r="K1368" s="14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6"/>
      <c r="AT1368" s="36"/>
      <c r="AU1368" s="36"/>
      <c r="AV1368" s="36"/>
      <c r="AW1368" s="36"/>
      <c r="AX1368" s="36"/>
      <c r="AY1368" s="36"/>
      <c r="AZ1368" s="36"/>
      <c r="BA1368" s="36"/>
      <c r="BB1368" s="36"/>
      <c r="BC1368" s="36"/>
      <c r="BD1368" s="36"/>
      <c r="BE1368" s="36"/>
      <c r="BF1368" s="36"/>
      <c r="BG1368" s="36"/>
      <c r="BH1368" s="36"/>
      <c r="BI1368" s="36"/>
      <c r="BJ1368" s="36"/>
      <c r="BK1368" s="36"/>
      <c r="BL1368" s="36"/>
      <c r="BM1368" s="36"/>
      <c r="BN1368" s="36"/>
      <c r="BO1368" s="36"/>
      <c r="BP1368" s="36"/>
      <c r="BQ1368" s="36"/>
      <c r="BR1368" s="36"/>
      <c r="BS1368" s="36"/>
      <c r="BT1368" s="36"/>
      <c r="BU1368" s="36"/>
      <c r="BV1368" s="36"/>
      <c r="BW1368" s="36"/>
      <c r="BX1368" s="36"/>
      <c r="BY1368" s="36"/>
      <c r="BZ1368" s="36"/>
      <c r="CA1368" s="36"/>
      <c r="CB1368" s="36"/>
      <c r="CC1368" s="36"/>
      <c r="CD1368" s="36"/>
      <c r="CE1368" s="36"/>
      <c r="CF1368" s="36"/>
      <c r="CG1368" s="36"/>
      <c r="CH1368" s="36"/>
      <c r="CI1368" s="36"/>
      <c r="CJ1368" s="36"/>
      <c r="CK1368" s="36"/>
      <c r="CL1368" s="36"/>
      <c r="CM1368" s="36"/>
      <c r="CN1368" s="36"/>
      <c r="CO1368" s="36"/>
      <c r="CP1368" s="36"/>
      <c r="CQ1368" s="36"/>
      <c r="CR1368" s="36"/>
      <c r="CS1368" s="36"/>
      <c r="CT1368" s="36"/>
      <c r="CU1368" s="36"/>
      <c r="CV1368" s="36"/>
      <c r="CW1368" s="36"/>
      <c r="CX1368" s="36"/>
      <c r="CY1368" s="36"/>
      <c r="CZ1368" s="36"/>
      <c r="DA1368" s="36"/>
      <c r="DB1368" s="36"/>
      <c r="DC1368" s="36"/>
      <c r="DD1368" s="36"/>
      <c r="DE1368" s="36"/>
      <c r="DF1368" s="36"/>
      <c r="DG1368" s="36"/>
      <c r="DH1368" s="36"/>
      <c r="DI1368" s="36"/>
      <c r="DJ1368" s="36"/>
      <c r="DK1368" s="36"/>
      <c r="DL1368" s="36"/>
      <c r="DM1368" s="36"/>
      <c r="DN1368" s="36"/>
      <c r="DO1368" s="36"/>
      <c r="DP1368" s="36"/>
      <c r="DQ1368" s="36"/>
      <c r="DR1368" s="36"/>
      <c r="DS1368" s="36"/>
      <c r="DT1368" s="36"/>
      <c r="DU1368" s="36"/>
      <c r="DV1368" s="36"/>
      <c r="DW1368" s="36"/>
      <c r="DX1368" s="36"/>
      <c r="DY1368" s="36"/>
      <c r="DZ1368" s="36"/>
      <c r="EA1368" s="36"/>
      <c r="EB1368" s="36"/>
      <c r="EC1368" s="36"/>
      <c r="ED1368" s="36"/>
      <c r="EE1368" s="36"/>
      <c r="EF1368" s="36"/>
      <c r="EG1368" s="36"/>
      <c r="EH1368" s="36"/>
      <c r="EI1368" s="36"/>
      <c r="EJ1368" s="36"/>
      <c r="EK1368" s="36"/>
      <c r="EL1368" s="36"/>
      <c r="EM1368" s="36"/>
      <c r="EN1368" s="36"/>
      <c r="EO1368" s="36"/>
      <c r="EP1368" s="36"/>
      <c r="EQ1368" s="36"/>
      <c r="ER1368" s="36"/>
      <c r="ES1368" s="36"/>
      <c r="ET1368" s="36"/>
      <c r="EU1368" s="36"/>
      <c r="EV1368" s="36"/>
      <c r="EW1368" s="36"/>
      <c r="EX1368" s="36"/>
      <c r="EY1368" s="36"/>
      <c r="EZ1368" s="36"/>
      <c r="FA1368" s="36"/>
      <c r="FB1368" s="36"/>
      <c r="FC1368" s="36"/>
      <c r="FD1368" s="36"/>
      <c r="FE1368" s="36"/>
      <c r="FF1368" s="36"/>
      <c r="FG1368" s="36"/>
      <c r="FH1368" s="36"/>
      <c r="FI1368" s="36"/>
      <c r="FJ1368" s="36"/>
      <c r="FK1368" s="36"/>
      <c r="FL1368" s="36"/>
      <c r="FM1368" s="36"/>
      <c r="FN1368" s="36"/>
      <c r="FO1368" s="36"/>
      <c r="FP1368" s="36"/>
      <c r="FQ1368" s="36"/>
      <c r="FR1368" s="36"/>
      <c r="FS1368" s="36"/>
      <c r="FT1368" s="36"/>
      <c r="FU1368" s="36"/>
      <c r="FV1368" s="36"/>
      <c r="FW1368" s="36"/>
      <c r="FX1368" s="36"/>
      <c r="FY1368" s="36"/>
      <c r="FZ1368" s="36"/>
      <c r="GA1368" s="36"/>
      <c r="GB1368" s="36"/>
      <c r="GC1368" s="36"/>
      <c r="GD1368" s="36"/>
      <c r="GE1368" s="36"/>
      <c r="GF1368" s="36"/>
      <c r="GG1368" s="36"/>
      <c r="GH1368" s="36"/>
      <c r="GI1368" s="36"/>
      <c r="GJ1368" s="36"/>
      <c r="GK1368" s="36"/>
      <c r="GL1368" s="36"/>
      <c r="GM1368" s="36"/>
      <c r="GN1368" s="36"/>
      <c r="GO1368" s="36"/>
      <c r="GP1368" s="36"/>
      <c r="GQ1368" s="36"/>
      <c r="GR1368" s="36"/>
      <c r="GS1368" s="36"/>
      <c r="GT1368" s="36"/>
      <c r="GU1368" s="36"/>
      <c r="GV1368" s="36"/>
      <c r="GW1368" s="36"/>
      <c r="GX1368" s="36"/>
      <c r="GY1368" s="36"/>
      <c r="GZ1368" s="36"/>
      <c r="HA1368" s="36"/>
      <c r="HB1368" s="36"/>
      <c r="HC1368" s="36"/>
      <c r="HD1368" s="36"/>
      <c r="HE1368" s="36"/>
      <c r="HF1368" s="36"/>
      <c r="HG1368" s="36"/>
      <c r="HH1368" s="36"/>
      <c r="HI1368" s="36"/>
      <c r="HJ1368" s="36"/>
      <c r="HK1368" s="36"/>
      <c r="HL1368" s="36"/>
      <c r="HM1368" s="36"/>
      <c r="HN1368" s="36"/>
      <c r="HO1368" s="36"/>
      <c r="HP1368" s="36"/>
      <c r="HQ1368" s="36"/>
      <c r="HR1368" s="36"/>
      <c r="HS1368" s="36"/>
      <c r="HT1368" s="36"/>
      <c r="HU1368" s="36"/>
      <c r="HV1368" s="36"/>
      <c r="HW1368" s="36"/>
      <c r="HX1368" s="36"/>
      <c r="HY1368" s="36"/>
      <c r="HZ1368" s="36"/>
      <c r="IA1368" s="36"/>
      <c r="IB1368" s="36"/>
      <c r="IC1368" s="36"/>
      <c r="ID1368" s="36"/>
      <c r="IE1368" s="36"/>
      <c r="IF1368" s="36"/>
      <c r="IG1368" s="36"/>
      <c r="IH1368" s="36"/>
      <c r="II1368" s="36"/>
      <c r="IJ1368" s="36"/>
      <c r="IK1368" s="36"/>
      <c r="IL1368" s="36"/>
      <c r="IM1368" s="36"/>
      <c r="IN1368" s="36"/>
      <c r="IO1368" s="36"/>
      <c r="IP1368" s="36"/>
      <c r="IQ1368" s="36"/>
      <c r="IR1368" s="36"/>
      <c r="IS1368" s="36"/>
      <c r="IT1368" s="36"/>
      <c r="IU1368" s="36"/>
    </row>
    <row r="1369" spans="1:11" s="15" customFormat="1" ht="11.25">
      <c r="A1369" s="179"/>
      <c r="B1369" s="179"/>
      <c r="C1369" s="179"/>
      <c r="D1369" s="26" t="s">
        <v>393</v>
      </c>
      <c r="E1369" s="13">
        <v>4779.47</v>
      </c>
      <c r="F1369" s="13">
        <v>4779.47</v>
      </c>
      <c r="G1369" s="13">
        <f t="shared" si="91"/>
        <v>100</v>
      </c>
      <c r="H1369" s="14"/>
      <c r="I1369" s="14"/>
      <c r="J1369" s="14"/>
      <c r="K1369" s="14"/>
    </row>
    <row r="1370" spans="1:11" s="15" customFormat="1" ht="11.25">
      <c r="A1370" s="179"/>
      <c r="B1370" s="179"/>
      <c r="C1370" s="179"/>
      <c r="D1370" s="26" t="s">
        <v>541</v>
      </c>
      <c r="E1370" s="13">
        <v>1410</v>
      </c>
      <c r="F1370" s="13">
        <v>1260</v>
      </c>
      <c r="G1370" s="13">
        <f t="shared" si="91"/>
        <v>89.36170212765957</v>
      </c>
      <c r="H1370" s="14"/>
      <c r="I1370" s="14"/>
      <c r="J1370" s="14"/>
      <c r="K1370" s="14"/>
    </row>
    <row r="1371" spans="1:11" s="15" customFormat="1" ht="11.25">
      <c r="A1371" s="179"/>
      <c r="B1371" s="179"/>
      <c r="C1371" s="179"/>
      <c r="D1371" s="26" t="s">
        <v>11</v>
      </c>
      <c r="E1371" s="13">
        <v>600</v>
      </c>
      <c r="F1371" s="13">
        <v>480</v>
      </c>
      <c r="G1371" s="13">
        <f t="shared" si="91"/>
        <v>80</v>
      </c>
      <c r="H1371" s="14"/>
      <c r="I1371" s="14"/>
      <c r="J1371" s="14"/>
      <c r="K1371" s="14"/>
    </row>
    <row r="1372" spans="1:11" s="15" customFormat="1" ht="11.25">
      <c r="A1372" s="179"/>
      <c r="B1372" s="179"/>
      <c r="C1372" s="179"/>
      <c r="D1372" s="26" t="s">
        <v>66</v>
      </c>
      <c r="E1372" s="13">
        <f>SUM(E1373)</f>
        <v>77</v>
      </c>
      <c r="F1372" s="13">
        <f>SUM(F1373)</f>
        <v>77</v>
      </c>
      <c r="G1372" s="13">
        <f t="shared" si="91"/>
        <v>100</v>
      </c>
      <c r="H1372" s="14"/>
      <c r="I1372" s="14"/>
      <c r="J1372" s="14"/>
      <c r="K1372" s="14"/>
    </row>
    <row r="1373" spans="1:11" s="15" customFormat="1" ht="11.25">
      <c r="A1373" s="179"/>
      <c r="B1373" s="179"/>
      <c r="C1373" s="179"/>
      <c r="D1373" s="26" t="s">
        <v>393</v>
      </c>
      <c r="E1373" s="13">
        <v>77</v>
      </c>
      <c r="F1373" s="13">
        <v>77</v>
      </c>
      <c r="G1373" s="13">
        <f t="shared" si="91"/>
        <v>100</v>
      </c>
      <c r="H1373" s="14"/>
      <c r="I1373" s="14"/>
      <c r="J1373" s="14"/>
      <c r="K1373" s="14"/>
    </row>
    <row r="1374" spans="1:255" s="15" customFormat="1" ht="11.25">
      <c r="A1374" s="179"/>
      <c r="B1374" s="179"/>
      <c r="C1374" s="179"/>
      <c r="D1374" s="26" t="s">
        <v>147</v>
      </c>
      <c r="E1374" s="13">
        <f>SUM(E1375)</f>
        <v>9300</v>
      </c>
      <c r="F1374" s="13">
        <f>SUM(F1375)</f>
        <v>9300</v>
      </c>
      <c r="G1374" s="13">
        <f t="shared" si="91"/>
        <v>100</v>
      </c>
      <c r="H1374" s="14"/>
      <c r="I1374" s="14"/>
      <c r="J1374" s="14"/>
      <c r="K1374" s="14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  <c r="AM1374" s="36"/>
      <c r="AN1374" s="36"/>
      <c r="AO1374" s="36"/>
      <c r="AP1374" s="36"/>
      <c r="AQ1374" s="36"/>
      <c r="AR1374" s="36"/>
      <c r="AS1374" s="36"/>
      <c r="AT1374" s="36"/>
      <c r="AU1374" s="36"/>
      <c r="AV1374" s="36"/>
      <c r="AW1374" s="36"/>
      <c r="AX1374" s="36"/>
      <c r="AY1374" s="36"/>
      <c r="AZ1374" s="36"/>
      <c r="BA1374" s="36"/>
      <c r="BB1374" s="36"/>
      <c r="BC1374" s="36"/>
      <c r="BD1374" s="36"/>
      <c r="BE1374" s="36"/>
      <c r="BF1374" s="36"/>
      <c r="BG1374" s="36"/>
      <c r="BH1374" s="36"/>
      <c r="BI1374" s="36"/>
      <c r="BJ1374" s="36"/>
      <c r="BK1374" s="36"/>
      <c r="BL1374" s="36"/>
      <c r="BM1374" s="36"/>
      <c r="BN1374" s="36"/>
      <c r="BO1374" s="36"/>
      <c r="BP1374" s="36"/>
      <c r="BQ1374" s="36"/>
      <c r="BR1374" s="36"/>
      <c r="BS1374" s="36"/>
      <c r="BT1374" s="36"/>
      <c r="BU1374" s="36"/>
      <c r="BV1374" s="36"/>
      <c r="BW1374" s="36"/>
      <c r="BX1374" s="36"/>
      <c r="BY1374" s="36"/>
      <c r="BZ1374" s="36"/>
      <c r="CA1374" s="36"/>
      <c r="CB1374" s="36"/>
      <c r="CC1374" s="36"/>
      <c r="CD1374" s="36"/>
      <c r="CE1374" s="36"/>
      <c r="CF1374" s="36"/>
      <c r="CG1374" s="36"/>
      <c r="CH1374" s="36"/>
      <c r="CI1374" s="36"/>
      <c r="CJ1374" s="36"/>
      <c r="CK1374" s="36"/>
      <c r="CL1374" s="36"/>
      <c r="CM1374" s="36"/>
      <c r="CN1374" s="36"/>
      <c r="CO1374" s="36"/>
      <c r="CP1374" s="36"/>
      <c r="CQ1374" s="36"/>
      <c r="CR1374" s="36"/>
      <c r="CS1374" s="36"/>
      <c r="CT1374" s="36"/>
      <c r="CU1374" s="36"/>
      <c r="CV1374" s="36"/>
      <c r="CW1374" s="36"/>
      <c r="CX1374" s="36"/>
      <c r="CY1374" s="36"/>
      <c r="CZ1374" s="36"/>
      <c r="DA1374" s="36"/>
      <c r="DB1374" s="36"/>
      <c r="DC1374" s="36"/>
      <c r="DD1374" s="36"/>
      <c r="DE1374" s="36"/>
      <c r="DF1374" s="36"/>
      <c r="DG1374" s="36"/>
      <c r="DH1374" s="36"/>
      <c r="DI1374" s="36"/>
      <c r="DJ1374" s="36"/>
      <c r="DK1374" s="36"/>
      <c r="DL1374" s="36"/>
      <c r="DM1374" s="36"/>
      <c r="DN1374" s="36"/>
      <c r="DO1374" s="36"/>
      <c r="DP1374" s="36"/>
      <c r="DQ1374" s="36"/>
      <c r="DR1374" s="36"/>
      <c r="DS1374" s="36"/>
      <c r="DT1374" s="36"/>
      <c r="DU1374" s="36"/>
      <c r="DV1374" s="36"/>
      <c r="DW1374" s="36"/>
      <c r="DX1374" s="36"/>
      <c r="DY1374" s="36"/>
      <c r="DZ1374" s="36"/>
      <c r="EA1374" s="36"/>
      <c r="EB1374" s="36"/>
      <c r="EC1374" s="36"/>
      <c r="ED1374" s="36"/>
      <c r="EE1374" s="36"/>
      <c r="EF1374" s="36"/>
      <c r="EG1374" s="36"/>
      <c r="EH1374" s="36"/>
      <c r="EI1374" s="36"/>
      <c r="EJ1374" s="36"/>
      <c r="EK1374" s="36"/>
      <c r="EL1374" s="36"/>
      <c r="EM1374" s="36"/>
      <c r="EN1374" s="36"/>
      <c r="EO1374" s="36"/>
      <c r="EP1374" s="36"/>
      <c r="EQ1374" s="36"/>
      <c r="ER1374" s="36"/>
      <c r="ES1374" s="36"/>
      <c r="ET1374" s="36"/>
      <c r="EU1374" s="36"/>
      <c r="EV1374" s="36"/>
      <c r="EW1374" s="36"/>
      <c r="EX1374" s="36"/>
      <c r="EY1374" s="36"/>
      <c r="EZ1374" s="36"/>
      <c r="FA1374" s="36"/>
      <c r="FB1374" s="36"/>
      <c r="FC1374" s="36"/>
      <c r="FD1374" s="36"/>
      <c r="FE1374" s="36"/>
      <c r="FF1374" s="36"/>
      <c r="FG1374" s="36"/>
      <c r="FH1374" s="36"/>
      <c r="FI1374" s="36"/>
      <c r="FJ1374" s="36"/>
      <c r="FK1374" s="36"/>
      <c r="FL1374" s="36"/>
      <c r="FM1374" s="36"/>
      <c r="FN1374" s="36"/>
      <c r="FO1374" s="36"/>
      <c r="FP1374" s="36"/>
      <c r="FQ1374" s="36"/>
      <c r="FR1374" s="36"/>
      <c r="FS1374" s="36"/>
      <c r="FT1374" s="36"/>
      <c r="FU1374" s="36"/>
      <c r="FV1374" s="36"/>
      <c r="FW1374" s="36"/>
      <c r="FX1374" s="36"/>
      <c r="FY1374" s="36"/>
      <c r="FZ1374" s="36"/>
      <c r="GA1374" s="36"/>
      <c r="GB1374" s="36"/>
      <c r="GC1374" s="36"/>
      <c r="GD1374" s="36"/>
      <c r="GE1374" s="36"/>
      <c r="GF1374" s="36"/>
      <c r="GG1374" s="36"/>
      <c r="GH1374" s="36"/>
      <c r="GI1374" s="36"/>
      <c r="GJ1374" s="36"/>
      <c r="GK1374" s="36"/>
      <c r="GL1374" s="36"/>
      <c r="GM1374" s="36"/>
      <c r="GN1374" s="36"/>
      <c r="GO1374" s="36"/>
      <c r="GP1374" s="36"/>
      <c r="GQ1374" s="36"/>
      <c r="GR1374" s="36"/>
      <c r="GS1374" s="36"/>
      <c r="GT1374" s="36"/>
      <c r="GU1374" s="36"/>
      <c r="GV1374" s="36"/>
      <c r="GW1374" s="36"/>
      <c r="GX1374" s="36"/>
      <c r="GY1374" s="36"/>
      <c r="GZ1374" s="36"/>
      <c r="HA1374" s="36"/>
      <c r="HB1374" s="36"/>
      <c r="HC1374" s="36"/>
      <c r="HD1374" s="36"/>
      <c r="HE1374" s="36"/>
      <c r="HF1374" s="36"/>
      <c r="HG1374" s="36"/>
      <c r="HH1374" s="36"/>
      <c r="HI1374" s="36"/>
      <c r="HJ1374" s="36"/>
      <c r="HK1374" s="36"/>
      <c r="HL1374" s="36"/>
      <c r="HM1374" s="36"/>
      <c r="HN1374" s="36"/>
      <c r="HO1374" s="36"/>
      <c r="HP1374" s="36"/>
      <c r="HQ1374" s="36"/>
      <c r="HR1374" s="36"/>
      <c r="HS1374" s="36"/>
      <c r="HT1374" s="36"/>
      <c r="HU1374" s="36"/>
      <c r="HV1374" s="36"/>
      <c r="HW1374" s="36"/>
      <c r="HX1374" s="36"/>
      <c r="HY1374" s="36"/>
      <c r="HZ1374" s="36"/>
      <c r="IA1374" s="36"/>
      <c r="IB1374" s="36"/>
      <c r="IC1374" s="36"/>
      <c r="ID1374" s="36"/>
      <c r="IE1374" s="36"/>
      <c r="IF1374" s="36"/>
      <c r="IG1374" s="36"/>
      <c r="IH1374" s="36"/>
      <c r="II1374" s="36"/>
      <c r="IJ1374" s="36"/>
      <c r="IK1374" s="36"/>
      <c r="IL1374" s="36"/>
      <c r="IM1374" s="36"/>
      <c r="IN1374" s="36"/>
      <c r="IO1374" s="36"/>
      <c r="IP1374" s="36"/>
      <c r="IQ1374" s="36"/>
      <c r="IR1374" s="36"/>
      <c r="IS1374" s="36"/>
      <c r="IT1374" s="36"/>
      <c r="IU1374" s="36"/>
    </row>
    <row r="1375" spans="1:11" s="15" customFormat="1" ht="11.25">
      <c r="A1375" s="179"/>
      <c r="B1375" s="179"/>
      <c r="C1375" s="179"/>
      <c r="D1375" s="26" t="s">
        <v>393</v>
      </c>
      <c r="E1375" s="13">
        <v>9300</v>
      </c>
      <c r="F1375" s="13">
        <v>9300</v>
      </c>
      <c r="G1375" s="13">
        <f t="shared" si="91"/>
        <v>100</v>
      </c>
      <c r="H1375" s="14"/>
      <c r="I1375" s="14"/>
      <c r="J1375" s="14"/>
      <c r="K1375" s="14"/>
    </row>
    <row r="1376" spans="1:255" s="15" customFormat="1" ht="11.25">
      <c r="A1376" s="179"/>
      <c r="B1376" s="179"/>
      <c r="C1376" s="179"/>
      <c r="D1376" s="26" t="s">
        <v>466</v>
      </c>
      <c r="E1376" s="13">
        <v>600</v>
      </c>
      <c r="F1376" s="13">
        <v>47.06</v>
      </c>
      <c r="G1376" s="13">
        <f t="shared" si="91"/>
        <v>7.843333333333334</v>
      </c>
      <c r="H1376" s="14"/>
      <c r="I1376" s="14"/>
      <c r="J1376" s="14"/>
      <c r="K1376" s="14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  <c r="AM1376" s="36"/>
      <c r="AN1376" s="36"/>
      <c r="AO1376" s="36"/>
      <c r="AP1376" s="36"/>
      <c r="AQ1376" s="36"/>
      <c r="AR1376" s="36"/>
      <c r="AS1376" s="36"/>
      <c r="AT1376" s="36"/>
      <c r="AU1376" s="36"/>
      <c r="AV1376" s="36"/>
      <c r="AW1376" s="36"/>
      <c r="AX1376" s="36"/>
      <c r="AY1376" s="36"/>
      <c r="AZ1376" s="36"/>
      <c r="BA1376" s="36"/>
      <c r="BB1376" s="36"/>
      <c r="BC1376" s="36"/>
      <c r="BD1376" s="36"/>
      <c r="BE1376" s="36"/>
      <c r="BF1376" s="36"/>
      <c r="BG1376" s="36"/>
      <c r="BH1376" s="36"/>
      <c r="BI1376" s="36"/>
      <c r="BJ1376" s="36"/>
      <c r="BK1376" s="36"/>
      <c r="BL1376" s="36"/>
      <c r="BM1376" s="36"/>
      <c r="BN1376" s="36"/>
      <c r="BO1376" s="36"/>
      <c r="BP1376" s="36"/>
      <c r="BQ1376" s="36"/>
      <c r="BR1376" s="36"/>
      <c r="BS1376" s="36"/>
      <c r="BT1376" s="36"/>
      <c r="BU1376" s="36"/>
      <c r="BV1376" s="36"/>
      <c r="BW1376" s="36"/>
      <c r="BX1376" s="36"/>
      <c r="BY1376" s="36"/>
      <c r="BZ1376" s="36"/>
      <c r="CA1376" s="36"/>
      <c r="CB1376" s="36"/>
      <c r="CC1376" s="36"/>
      <c r="CD1376" s="36"/>
      <c r="CE1376" s="36"/>
      <c r="CF1376" s="36"/>
      <c r="CG1376" s="36"/>
      <c r="CH1376" s="36"/>
      <c r="CI1376" s="36"/>
      <c r="CJ1376" s="36"/>
      <c r="CK1376" s="36"/>
      <c r="CL1376" s="36"/>
      <c r="CM1376" s="36"/>
      <c r="CN1376" s="36"/>
      <c r="CO1376" s="36"/>
      <c r="CP1376" s="36"/>
      <c r="CQ1376" s="36"/>
      <c r="CR1376" s="36"/>
      <c r="CS1376" s="36"/>
      <c r="CT1376" s="36"/>
      <c r="CU1376" s="36"/>
      <c r="CV1376" s="36"/>
      <c r="CW1376" s="36"/>
      <c r="CX1376" s="36"/>
      <c r="CY1376" s="36"/>
      <c r="CZ1376" s="36"/>
      <c r="DA1376" s="36"/>
      <c r="DB1376" s="36"/>
      <c r="DC1376" s="36"/>
      <c r="DD1376" s="36"/>
      <c r="DE1376" s="36"/>
      <c r="DF1376" s="36"/>
      <c r="DG1376" s="36"/>
      <c r="DH1376" s="36"/>
      <c r="DI1376" s="36"/>
      <c r="DJ1376" s="36"/>
      <c r="DK1376" s="36"/>
      <c r="DL1376" s="36"/>
      <c r="DM1376" s="36"/>
      <c r="DN1376" s="36"/>
      <c r="DO1376" s="36"/>
      <c r="DP1376" s="36"/>
      <c r="DQ1376" s="36"/>
      <c r="DR1376" s="36"/>
      <c r="DS1376" s="36"/>
      <c r="DT1376" s="36"/>
      <c r="DU1376" s="36"/>
      <c r="DV1376" s="36"/>
      <c r="DW1376" s="36"/>
      <c r="DX1376" s="36"/>
      <c r="DY1376" s="36"/>
      <c r="DZ1376" s="36"/>
      <c r="EA1376" s="36"/>
      <c r="EB1376" s="36"/>
      <c r="EC1376" s="36"/>
      <c r="ED1376" s="36"/>
      <c r="EE1376" s="36"/>
      <c r="EF1376" s="36"/>
      <c r="EG1376" s="36"/>
      <c r="EH1376" s="36"/>
      <c r="EI1376" s="36"/>
      <c r="EJ1376" s="36"/>
      <c r="EK1376" s="36"/>
      <c r="EL1376" s="36"/>
      <c r="EM1376" s="36"/>
      <c r="EN1376" s="36"/>
      <c r="EO1376" s="36"/>
      <c r="EP1376" s="36"/>
      <c r="EQ1376" s="36"/>
      <c r="ER1376" s="36"/>
      <c r="ES1376" s="36"/>
      <c r="ET1376" s="36"/>
      <c r="EU1376" s="36"/>
      <c r="EV1376" s="36"/>
      <c r="EW1376" s="36"/>
      <c r="EX1376" s="36"/>
      <c r="EY1376" s="36"/>
      <c r="EZ1376" s="36"/>
      <c r="FA1376" s="36"/>
      <c r="FB1376" s="36"/>
      <c r="FC1376" s="36"/>
      <c r="FD1376" s="36"/>
      <c r="FE1376" s="36"/>
      <c r="FF1376" s="36"/>
      <c r="FG1376" s="36"/>
      <c r="FH1376" s="36"/>
      <c r="FI1376" s="36"/>
      <c r="FJ1376" s="36"/>
      <c r="FK1376" s="36"/>
      <c r="FL1376" s="36"/>
      <c r="FM1376" s="36"/>
      <c r="FN1376" s="36"/>
      <c r="FO1376" s="36"/>
      <c r="FP1376" s="36"/>
      <c r="FQ1376" s="36"/>
      <c r="FR1376" s="36"/>
      <c r="FS1376" s="36"/>
      <c r="FT1376" s="36"/>
      <c r="FU1376" s="36"/>
      <c r="FV1376" s="36"/>
      <c r="FW1376" s="36"/>
      <c r="FX1376" s="36"/>
      <c r="FY1376" s="36"/>
      <c r="FZ1376" s="36"/>
      <c r="GA1376" s="36"/>
      <c r="GB1376" s="36"/>
      <c r="GC1376" s="36"/>
      <c r="GD1376" s="36"/>
      <c r="GE1376" s="36"/>
      <c r="GF1376" s="36"/>
      <c r="GG1376" s="36"/>
      <c r="GH1376" s="36"/>
      <c r="GI1376" s="36"/>
      <c r="GJ1376" s="36"/>
      <c r="GK1376" s="36"/>
      <c r="GL1376" s="36"/>
      <c r="GM1376" s="36"/>
      <c r="GN1376" s="36"/>
      <c r="GO1376" s="36"/>
      <c r="GP1376" s="36"/>
      <c r="GQ1376" s="36"/>
      <c r="GR1376" s="36"/>
      <c r="GS1376" s="36"/>
      <c r="GT1376" s="36"/>
      <c r="GU1376" s="36"/>
      <c r="GV1376" s="36"/>
      <c r="GW1376" s="36"/>
      <c r="GX1376" s="36"/>
      <c r="GY1376" s="36"/>
      <c r="GZ1376" s="36"/>
      <c r="HA1376" s="36"/>
      <c r="HB1376" s="36"/>
      <c r="HC1376" s="36"/>
      <c r="HD1376" s="36"/>
      <c r="HE1376" s="36"/>
      <c r="HF1376" s="36"/>
      <c r="HG1376" s="36"/>
      <c r="HH1376" s="36"/>
      <c r="HI1376" s="36"/>
      <c r="HJ1376" s="36"/>
      <c r="HK1376" s="36"/>
      <c r="HL1376" s="36"/>
      <c r="HM1376" s="36"/>
      <c r="HN1376" s="36"/>
      <c r="HO1376" s="36"/>
      <c r="HP1376" s="36"/>
      <c r="HQ1376" s="36"/>
      <c r="HR1376" s="36"/>
      <c r="HS1376" s="36"/>
      <c r="HT1376" s="36"/>
      <c r="HU1376" s="36"/>
      <c r="HV1376" s="36"/>
      <c r="HW1376" s="36"/>
      <c r="HX1376" s="36"/>
      <c r="HY1376" s="36"/>
      <c r="HZ1376" s="36"/>
      <c r="IA1376" s="36"/>
      <c r="IB1376" s="36"/>
      <c r="IC1376" s="36"/>
      <c r="ID1376" s="36"/>
      <c r="IE1376" s="36"/>
      <c r="IF1376" s="36"/>
      <c r="IG1376" s="36"/>
      <c r="IH1376" s="36"/>
      <c r="II1376" s="36"/>
      <c r="IJ1376" s="36"/>
      <c r="IK1376" s="36"/>
      <c r="IL1376" s="36"/>
      <c r="IM1376" s="36"/>
      <c r="IN1376" s="36"/>
      <c r="IO1376" s="36"/>
      <c r="IP1376" s="36"/>
      <c r="IQ1376" s="36"/>
      <c r="IR1376" s="36"/>
      <c r="IS1376" s="36"/>
      <c r="IT1376" s="36"/>
      <c r="IU1376" s="36"/>
    </row>
    <row r="1377" spans="1:255" s="15" customFormat="1" ht="22.5">
      <c r="A1377" s="179"/>
      <c r="B1377" s="179"/>
      <c r="C1377" s="179"/>
      <c r="D1377" s="26" t="s">
        <v>36</v>
      </c>
      <c r="E1377" s="13">
        <f>SUM(E1378)</f>
        <v>3328.84</v>
      </c>
      <c r="F1377" s="13">
        <f>SUM(F1378)</f>
        <v>3328.84</v>
      </c>
      <c r="G1377" s="13">
        <f t="shared" si="91"/>
        <v>100</v>
      </c>
      <c r="H1377" s="14"/>
      <c r="I1377" s="14"/>
      <c r="J1377" s="14"/>
      <c r="K1377" s="14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  <c r="AM1377" s="36"/>
      <c r="AN1377" s="36"/>
      <c r="AO1377" s="36"/>
      <c r="AP1377" s="36"/>
      <c r="AQ1377" s="36"/>
      <c r="AR1377" s="36"/>
      <c r="AS1377" s="36"/>
      <c r="AT1377" s="36"/>
      <c r="AU1377" s="36"/>
      <c r="AV1377" s="36"/>
      <c r="AW1377" s="36"/>
      <c r="AX1377" s="36"/>
      <c r="AY1377" s="36"/>
      <c r="AZ1377" s="36"/>
      <c r="BA1377" s="36"/>
      <c r="BB1377" s="36"/>
      <c r="BC1377" s="36"/>
      <c r="BD1377" s="36"/>
      <c r="BE1377" s="36"/>
      <c r="BF1377" s="36"/>
      <c r="BG1377" s="36"/>
      <c r="BH1377" s="36"/>
      <c r="BI1377" s="36"/>
      <c r="BJ1377" s="36"/>
      <c r="BK1377" s="36"/>
      <c r="BL1377" s="36"/>
      <c r="BM1377" s="36"/>
      <c r="BN1377" s="36"/>
      <c r="BO1377" s="36"/>
      <c r="BP1377" s="36"/>
      <c r="BQ1377" s="36"/>
      <c r="BR1377" s="36"/>
      <c r="BS1377" s="36"/>
      <c r="BT1377" s="36"/>
      <c r="BU1377" s="36"/>
      <c r="BV1377" s="36"/>
      <c r="BW1377" s="36"/>
      <c r="BX1377" s="36"/>
      <c r="BY1377" s="36"/>
      <c r="BZ1377" s="36"/>
      <c r="CA1377" s="36"/>
      <c r="CB1377" s="36"/>
      <c r="CC1377" s="36"/>
      <c r="CD1377" s="36"/>
      <c r="CE1377" s="36"/>
      <c r="CF1377" s="36"/>
      <c r="CG1377" s="36"/>
      <c r="CH1377" s="36"/>
      <c r="CI1377" s="36"/>
      <c r="CJ1377" s="36"/>
      <c r="CK1377" s="36"/>
      <c r="CL1377" s="36"/>
      <c r="CM1377" s="36"/>
      <c r="CN1377" s="36"/>
      <c r="CO1377" s="36"/>
      <c r="CP1377" s="36"/>
      <c r="CQ1377" s="36"/>
      <c r="CR1377" s="36"/>
      <c r="CS1377" s="36"/>
      <c r="CT1377" s="36"/>
      <c r="CU1377" s="36"/>
      <c r="CV1377" s="36"/>
      <c r="CW1377" s="36"/>
      <c r="CX1377" s="36"/>
      <c r="CY1377" s="36"/>
      <c r="CZ1377" s="36"/>
      <c r="DA1377" s="36"/>
      <c r="DB1377" s="36"/>
      <c r="DC1377" s="36"/>
      <c r="DD1377" s="36"/>
      <c r="DE1377" s="36"/>
      <c r="DF1377" s="36"/>
      <c r="DG1377" s="36"/>
      <c r="DH1377" s="36"/>
      <c r="DI1377" s="36"/>
      <c r="DJ1377" s="36"/>
      <c r="DK1377" s="36"/>
      <c r="DL1377" s="36"/>
      <c r="DM1377" s="36"/>
      <c r="DN1377" s="36"/>
      <c r="DO1377" s="36"/>
      <c r="DP1377" s="36"/>
      <c r="DQ1377" s="36"/>
      <c r="DR1377" s="36"/>
      <c r="DS1377" s="36"/>
      <c r="DT1377" s="36"/>
      <c r="DU1377" s="36"/>
      <c r="DV1377" s="36"/>
      <c r="DW1377" s="36"/>
      <c r="DX1377" s="36"/>
      <c r="DY1377" s="36"/>
      <c r="DZ1377" s="36"/>
      <c r="EA1377" s="36"/>
      <c r="EB1377" s="36"/>
      <c r="EC1377" s="36"/>
      <c r="ED1377" s="36"/>
      <c r="EE1377" s="36"/>
      <c r="EF1377" s="36"/>
      <c r="EG1377" s="36"/>
      <c r="EH1377" s="36"/>
      <c r="EI1377" s="36"/>
      <c r="EJ1377" s="36"/>
      <c r="EK1377" s="36"/>
      <c r="EL1377" s="36"/>
      <c r="EM1377" s="36"/>
      <c r="EN1377" s="36"/>
      <c r="EO1377" s="36"/>
      <c r="EP1377" s="36"/>
      <c r="EQ1377" s="36"/>
      <c r="ER1377" s="36"/>
      <c r="ES1377" s="36"/>
      <c r="ET1377" s="36"/>
      <c r="EU1377" s="36"/>
      <c r="EV1377" s="36"/>
      <c r="EW1377" s="36"/>
      <c r="EX1377" s="36"/>
      <c r="EY1377" s="36"/>
      <c r="EZ1377" s="36"/>
      <c r="FA1377" s="36"/>
      <c r="FB1377" s="36"/>
      <c r="FC1377" s="36"/>
      <c r="FD1377" s="36"/>
      <c r="FE1377" s="36"/>
      <c r="FF1377" s="36"/>
      <c r="FG1377" s="36"/>
      <c r="FH1377" s="36"/>
      <c r="FI1377" s="36"/>
      <c r="FJ1377" s="36"/>
      <c r="FK1377" s="36"/>
      <c r="FL1377" s="36"/>
      <c r="FM1377" s="36"/>
      <c r="FN1377" s="36"/>
      <c r="FO1377" s="36"/>
      <c r="FP1377" s="36"/>
      <c r="FQ1377" s="36"/>
      <c r="FR1377" s="36"/>
      <c r="FS1377" s="36"/>
      <c r="FT1377" s="36"/>
      <c r="FU1377" s="36"/>
      <c r="FV1377" s="36"/>
      <c r="FW1377" s="36"/>
      <c r="FX1377" s="36"/>
      <c r="FY1377" s="36"/>
      <c r="FZ1377" s="36"/>
      <c r="GA1377" s="36"/>
      <c r="GB1377" s="36"/>
      <c r="GC1377" s="36"/>
      <c r="GD1377" s="36"/>
      <c r="GE1377" s="36"/>
      <c r="GF1377" s="36"/>
      <c r="GG1377" s="36"/>
      <c r="GH1377" s="36"/>
      <c r="GI1377" s="36"/>
      <c r="GJ1377" s="36"/>
      <c r="GK1377" s="36"/>
      <c r="GL1377" s="36"/>
      <c r="GM1377" s="36"/>
      <c r="GN1377" s="36"/>
      <c r="GO1377" s="36"/>
      <c r="GP1377" s="36"/>
      <c r="GQ1377" s="36"/>
      <c r="GR1377" s="36"/>
      <c r="GS1377" s="36"/>
      <c r="GT1377" s="36"/>
      <c r="GU1377" s="36"/>
      <c r="GV1377" s="36"/>
      <c r="GW1377" s="36"/>
      <c r="GX1377" s="36"/>
      <c r="GY1377" s="36"/>
      <c r="GZ1377" s="36"/>
      <c r="HA1377" s="36"/>
      <c r="HB1377" s="36"/>
      <c r="HC1377" s="36"/>
      <c r="HD1377" s="36"/>
      <c r="HE1377" s="36"/>
      <c r="HF1377" s="36"/>
      <c r="HG1377" s="36"/>
      <c r="HH1377" s="36"/>
      <c r="HI1377" s="36"/>
      <c r="HJ1377" s="36"/>
      <c r="HK1377" s="36"/>
      <c r="HL1377" s="36"/>
      <c r="HM1377" s="36"/>
      <c r="HN1377" s="36"/>
      <c r="HO1377" s="36"/>
      <c r="HP1377" s="36"/>
      <c r="HQ1377" s="36"/>
      <c r="HR1377" s="36"/>
      <c r="HS1377" s="36"/>
      <c r="HT1377" s="36"/>
      <c r="HU1377" s="36"/>
      <c r="HV1377" s="36"/>
      <c r="HW1377" s="36"/>
      <c r="HX1377" s="36"/>
      <c r="HY1377" s="36"/>
      <c r="HZ1377" s="36"/>
      <c r="IA1377" s="36"/>
      <c r="IB1377" s="36"/>
      <c r="IC1377" s="36"/>
      <c r="ID1377" s="36"/>
      <c r="IE1377" s="36"/>
      <c r="IF1377" s="36"/>
      <c r="IG1377" s="36"/>
      <c r="IH1377" s="36"/>
      <c r="II1377" s="36"/>
      <c r="IJ1377" s="36"/>
      <c r="IK1377" s="36"/>
      <c r="IL1377" s="36"/>
      <c r="IM1377" s="36"/>
      <c r="IN1377" s="36"/>
      <c r="IO1377" s="36"/>
      <c r="IP1377" s="36"/>
      <c r="IQ1377" s="36"/>
      <c r="IR1377" s="36"/>
      <c r="IS1377" s="36"/>
      <c r="IT1377" s="36"/>
      <c r="IU1377" s="36"/>
    </row>
    <row r="1378" spans="1:255" s="15" customFormat="1" ht="11.25">
      <c r="A1378" s="179"/>
      <c r="B1378" s="179"/>
      <c r="C1378" s="179"/>
      <c r="D1378" s="26" t="s">
        <v>393</v>
      </c>
      <c r="E1378" s="13">
        <v>3328.84</v>
      </c>
      <c r="F1378" s="13">
        <v>3328.84</v>
      </c>
      <c r="G1378" s="13">
        <f t="shared" si="91"/>
        <v>100</v>
      </c>
      <c r="H1378" s="14"/>
      <c r="I1378" s="14"/>
      <c r="J1378" s="14"/>
      <c r="K1378" s="14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  <c r="AM1378" s="36"/>
      <c r="AN1378" s="36"/>
      <c r="AO1378" s="36"/>
      <c r="AP1378" s="36"/>
      <c r="AQ1378" s="36"/>
      <c r="AR1378" s="36"/>
      <c r="AS1378" s="36"/>
      <c r="AT1378" s="36"/>
      <c r="AU1378" s="36"/>
      <c r="AV1378" s="36"/>
      <c r="AW1378" s="36"/>
      <c r="AX1378" s="36"/>
      <c r="AY1378" s="36"/>
      <c r="AZ1378" s="36"/>
      <c r="BA1378" s="36"/>
      <c r="BB1378" s="36"/>
      <c r="BC1378" s="36"/>
      <c r="BD1378" s="36"/>
      <c r="BE1378" s="36"/>
      <c r="BF1378" s="36"/>
      <c r="BG1378" s="36"/>
      <c r="BH1378" s="36"/>
      <c r="BI1378" s="36"/>
      <c r="BJ1378" s="36"/>
      <c r="BK1378" s="36"/>
      <c r="BL1378" s="36"/>
      <c r="BM1378" s="36"/>
      <c r="BN1378" s="36"/>
      <c r="BO1378" s="36"/>
      <c r="BP1378" s="36"/>
      <c r="BQ1378" s="36"/>
      <c r="BR1378" s="36"/>
      <c r="BS1378" s="36"/>
      <c r="BT1378" s="36"/>
      <c r="BU1378" s="36"/>
      <c r="BV1378" s="36"/>
      <c r="BW1378" s="36"/>
      <c r="BX1378" s="36"/>
      <c r="BY1378" s="36"/>
      <c r="BZ1378" s="36"/>
      <c r="CA1378" s="36"/>
      <c r="CB1378" s="36"/>
      <c r="CC1378" s="36"/>
      <c r="CD1378" s="36"/>
      <c r="CE1378" s="36"/>
      <c r="CF1378" s="36"/>
      <c r="CG1378" s="36"/>
      <c r="CH1378" s="36"/>
      <c r="CI1378" s="36"/>
      <c r="CJ1378" s="36"/>
      <c r="CK1378" s="36"/>
      <c r="CL1378" s="36"/>
      <c r="CM1378" s="36"/>
      <c r="CN1378" s="36"/>
      <c r="CO1378" s="36"/>
      <c r="CP1378" s="36"/>
      <c r="CQ1378" s="36"/>
      <c r="CR1378" s="36"/>
      <c r="CS1378" s="36"/>
      <c r="CT1378" s="36"/>
      <c r="CU1378" s="36"/>
      <c r="CV1378" s="36"/>
      <c r="CW1378" s="36"/>
      <c r="CX1378" s="36"/>
      <c r="CY1378" s="36"/>
      <c r="CZ1378" s="36"/>
      <c r="DA1378" s="36"/>
      <c r="DB1378" s="36"/>
      <c r="DC1378" s="36"/>
      <c r="DD1378" s="36"/>
      <c r="DE1378" s="36"/>
      <c r="DF1378" s="36"/>
      <c r="DG1378" s="36"/>
      <c r="DH1378" s="36"/>
      <c r="DI1378" s="36"/>
      <c r="DJ1378" s="36"/>
      <c r="DK1378" s="36"/>
      <c r="DL1378" s="36"/>
      <c r="DM1378" s="36"/>
      <c r="DN1378" s="36"/>
      <c r="DO1378" s="36"/>
      <c r="DP1378" s="36"/>
      <c r="DQ1378" s="36"/>
      <c r="DR1378" s="36"/>
      <c r="DS1378" s="36"/>
      <c r="DT1378" s="36"/>
      <c r="DU1378" s="36"/>
      <c r="DV1378" s="36"/>
      <c r="DW1378" s="36"/>
      <c r="DX1378" s="36"/>
      <c r="DY1378" s="36"/>
      <c r="DZ1378" s="36"/>
      <c r="EA1378" s="36"/>
      <c r="EB1378" s="36"/>
      <c r="EC1378" s="36"/>
      <c r="ED1378" s="36"/>
      <c r="EE1378" s="36"/>
      <c r="EF1378" s="36"/>
      <c r="EG1378" s="36"/>
      <c r="EH1378" s="36"/>
      <c r="EI1378" s="36"/>
      <c r="EJ1378" s="36"/>
      <c r="EK1378" s="36"/>
      <c r="EL1378" s="36"/>
      <c r="EM1378" s="36"/>
      <c r="EN1378" s="36"/>
      <c r="EO1378" s="36"/>
      <c r="EP1378" s="36"/>
      <c r="EQ1378" s="36"/>
      <c r="ER1378" s="36"/>
      <c r="ES1378" s="36"/>
      <c r="ET1378" s="36"/>
      <c r="EU1378" s="36"/>
      <c r="EV1378" s="36"/>
      <c r="EW1378" s="36"/>
      <c r="EX1378" s="36"/>
      <c r="EY1378" s="36"/>
      <c r="EZ1378" s="36"/>
      <c r="FA1378" s="36"/>
      <c r="FB1378" s="36"/>
      <c r="FC1378" s="36"/>
      <c r="FD1378" s="36"/>
      <c r="FE1378" s="36"/>
      <c r="FF1378" s="36"/>
      <c r="FG1378" s="36"/>
      <c r="FH1378" s="36"/>
      <c r="FI1378" s="36"/>
      <c r="FJ1378" s="36"/>
      <c r="FK1378" s="36"/>
      <c r="FL1378" s="36"/>
      <c r="FM1378" s="36"/>
      <c r="FN1378" s="36"/>
      <c r="FO1378" s="36"/>
      <c r="FP1378" s="36"/>
      <c r="FQ1378" s="36"/>
      <c r="FR1378" s="36"/>
      <c r="FS1378" s="36"/>
      <c r="FT1378" s="36"/>
      <c r="FU1378" s="36"/>
      <c r="FV1378" s="36"/>
      <c r="FW1378" s="36"/>
      <c r="FX1378" s="36"/>
      <c r="FY1378" s="36"/>
      <c r="FZ1378" s="36"/>
      <c r="GA1378" s="36"/>
      <c r="GB1378" s="36"/>
      <c r="GC1378" s="36"/>
      <c r="GD1378" s="36"/>
      <c r="GE1378" s="36"/>
      <c r="GF1378" s="36"/>
      <c r="GG1378" s="36"/>
      <c r="GH1378" s="36"/>
      <c r="GI1378" s="36"/>
      <c r="GJ1378" s="36"/>
      <c r="GK1378" s="36"/>
      <c r="GL1378" s="36"/>
      <c r="GM1378" s="36"/>
      <c r="GN1378" s="36"/>
      <c r="GO1378" s="36"/>
      <c r="GP1378" s="36"/>
      <c r="GQ1378" s="36"/>
      <c r="GR1378" s="36"/>
      <c r="GS1378" s="36"/>
      <c r="GT1378" s="36"/>
      <c r="GU1378" s="36"/>
      <c r="GV1378" s="36"/>
      <c r="GW1378" s="36"/>
      <c r="GX1378" s="36"/>
      <c r="GY1378" s="36"/>
      <c r="GZ1378" s="36"/>
      <c r="HA1378" s="36"/>
      <c r="HB1378" s="36"/>
      <c r="HC1378" s="36"/>
      <c r="HD1378" s="36"/>
      <c r="HE1378" s="36"/>
      <c r="HF1378" s="36"/>
      <c r="HG1378" s="36"/>
      <c r="HH1378" s="36"/>
      <c r="HI1378" s="36"/>
      <c r="HJ1378" s="36"/>
      <c r="HK1378" s="36"/>
      <c r="HL1378" s="36"/>
      <c r="HM1378" s="36"/>
      <c r="HN1378" s="36"/>
      <c r="HO1378" s="36"/>
      <c r="HP1378" s="36"/>
      <c r="HQ1378" s="36"/>
      <c r="HR1378" s="36"/>
      <c r="HS1378" s="36"/>
      <c r="HT1378" s="36"/>
      <c r="HU1378" s="36"/>
      <c r="HV1378" s="36"/>
      <c r="HW1378" s="36"/>
      <c r="HX1378" s="36"/>
      <c r="HY1378" s="36"/>
      <c r="HZ1378" s="36"/>
      <c r="IA1378" s="36"/>
      <c r="IB1378" s="36"/>
      <c r="IC1378" s="36"/>
      <c r="ID1378" s="36"/>
      <c r="IE1378" s="36"/>
      <c r="IF1378" s="36"/>
      <c r="IG1378" s="36"/>
      <c r="IH1378" s="36"/>
      <c r="II1378" s="36"/>
      <c r="IJ1378" s="36"/>
      <c r="IK1378" s="36"/>
      <c r="IL1378" s="36"/>
      <c r="IM1378" s="36"/>
      <c r="IN1378" s="36"/>
      <c r="IO1378" s="36"/>
      <c r="IP1378" s="36"/>
      <c r="IQ1378" s="36"/>
      <c r="IR1378" s="36"/>
      <c r="IS1378" s="36"/>
      <c r="IT1378" s="36"/>
      <c r="IU1378" s="36"/>
    </row>
    <row r="1379" spans="1:255" s="15" customFormat="1" ht="90">
      <c r="A1379" s="179"/>
      <c r="B1379" s="179"/>
      <c r="C1379" s="179"/>
      <c r="D1379" s="26" t="s">
        <v>515</v>
      </c>
      <c r="E1379" s="13">
        <v>5500</v>
      </c>
      <c r="F1379" s="13">
        <v>3369.21</v>
      </c>
      <c r="G1379" s="13">
        <f t="shared" si="91"/>
        <v>61.25836363636363</v>
      </c>
      <c r="H1379" s="14"/>
      <c r="I1379" s="14"/>
      <c r="J1379" s="14"/>
      <c r="K1379" s="14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6"/>
      <c r="AT1379" s="36"/>
      <c r="AU1379" s="36"/>
      <c r="AV1379" s="36"/>
      <c r="AW1379" s="36"/>
      <c r="AX1379" s="36"/>
      <c r="AY1379" s="36"/>
      <c r="AZ1379" s="36"/>
      <c r="BA1379" s="36"/>
      <c r="BB1379" s="36"/>
      <c r="BC1379" s="36"/>
      <c r="BD1379" s="36"/>
      <c r="BE1379" s="36"/>
      <c r="BF1379" s="36"/>
      <c r="BG1379" s="36"/>
      <c r="BH1379" s="36"/>
      <c r="BI1379" s="36"/>
      <c r="BJ1379" s="36"/>
      <c r="BK1379" s="36"/>
      <c r="BL1379" s="36"/>
      <c r="BM1379" s="36"/>
      <c r="BN1379" s="36"/>
      <c r="BO1379" s="36"/>
      <c r="BP1379" s="36"/>
      <c r="BQ1379" s="36"/>
      <c r="BR1379" s="36"/>
      <c r="BS1379" s="36"/>
      <c r="BT1379" s="36"/>
      <c r="BU1379" s="36"/>
      <c r="BV1379" s="36"/>
      <c r="BW1379" s="36"/>
      <c r="BX1379" s="36"/>
      <c r="BY1379" s="36"/>
      <c r="BZ1379" s="36"/>
      <c r="CA1379" s="36"/>
      <c r="CB1379" s="36"/>
      <c r="CC1379" s="36"/>
      <c r="CD1379" s="36"/>
      <c r="CE1379" s="36"/>
      <c r="CF1379" s="36"/>
      <c r="CG1379" s="36"/>
      <c r="CH1379" s="36"/>
      <c r="CI1379" s="36"/>
      <c r="CJ1379" s="36"/>
      <c r="CK1379" s="36"/>
      <c r="CL1379" s="36"/>
      <c r="CM1379" s="36"/>
      <c r="CN1379" s="36"/>
      <c r="CO1379" s="36"/>
      <c r="CP1379" s="36"/>
      <c r="CQ1379" s="36"/>
      <c r="CR1379" s="36"/>
      <c r="CS1379" s="36"/>
      <c r="CT1379" s="36"/>
      <c r="CU1379" s="36"/>
      <c r="CV1379" s="36"/>
      <c r="CW1379" s="36"/>
      <c r="CX1379" s="36"/>
      <c r="CY1379" s="36"/>
      <c r="CZ1379" s="36"/>
      <c r="DA1379" s="36"/>
      <c r="DB1379" s="36"/>
      <c r="DC1379" s="36"/>
      <c r="DD1379" s="36"/>
      <c r="DE1379" s="36"/>
      <c r="DF1379" s="36"/>
      <c r="DG1379" s="36"/>
      <c r="DH1379" s="36"/>
      <c r="DI1379" s="36"/>
      <c r="DJ1379" s="36"/>
      <c r="DK1379" s="36"/>
      <c r="DL1379" s="36"/>
      <c r="DM1379" s="36"/>
      <c r="DN1379" s="36"/>
      <c r="DO1379" s="36"/>
      <c r="DP1379" s="36"/>
      <c r="DQ1379" s="36"/>
      <c r="DR1379" s="36"/>
      <c r="DS1379" s="36"/>
      <c r="DT1379" s="36"/>
      <c r="DU1379" s="36"/>
      <c r="DV1379" s="36"/>
      <c r="DW1379" s="36"/>
      <c r="DX1379" s="36"/>
      <c r="DY1379" s="36"/>
      <c r="DZ1379" s="36"/>
      <c r="EA1379" s="36"/>
      <c r="EB1379" s="36"/>
      <c r="EC1379" s="36"/>
      <c r="ED1379" s="36"/>
      <c r="EE1379" s="36"/>
      <c r="EF1379" s="36"/>
      <c r="EG1379" s="36"/>
      <c r="EH1379" s="36"/>
      <c r="EI1379" s="36"/>
      <c r="EJ1379" s="36"/>
      <c r="EK1379" s="36"/>
      <c r="EL1379" s="36"/>
      <c r="EM1379" s="36"/>
      <c r="EN1379" s="36"/>
      <c r="EO1379" s="36"/>
      <c r="EP1379" s="36"/>
      <c r="EQ1379" s="36"/>
      <c r="ER1379" s="36"/>
      <c r="ES1379" s="36"/>
      <c r="ET1379" s="36"/>
      <c r="EU1379" s="36"/>
      <c r="EV1379" s="36"/>
      <c r="EW1379" s="36"/>
      <c r="EX1379" s="36"/>
      <c r="EY1379" s="36"/>
      <c r="EZ1379" s="36"/>
      <c r="FA1379" s="36"/>
      <c r="FB1379" s="36"/>
      <c r="FC1379" s="36"/>
      <c r="FD1379" s="36"/>
      <c r="FE1379" s="36"/>
      <c r="FF1379" s="36"/>
      <c r="FG1379" s="36"/>
      <c r="FH1379" s="36"/>
      <c r="FI1379" s="36"/>
      <c r="FJ1379" s="36"/>
      <c r="FK1379" s="36"/>
      <c r="FL1379" s="36"/>
      <c r="FM1379" s="36"/>
      <c r="FN1379" s="36"/>
      <c r="FO1379" s="36"/>
      <c r="FP1379" s="36"/>
      <c r="FQ1379" s="36"/>
      <c r="FR1379" s="36"/>
      <c r="FS1379" s="36"/>
      <c r="FT1379" s="36"/>
      <c r="FU1379" s="36"/>
      <c r="FV1379" s="36"/>
      <c r="FW1379" s="36"/>
      <c r="FX1379" s="36"/>
      <c r="FY1379" s="36"/>
      <c r="FZ1379" s="36"/>
      <c r="GA1379" s="36"/>
      <c r="GB1379" s="36"/>
      <c r="GC1379" s="36"/>
      <c r="GD1379" s="36"/>
      <c r="GE1379" s="36"/>
      <c r="GF1379" s="36"/>
      <c r="GG1379" s="36"/>
      <c r="GH1379" s="36"/>
      <c r="GI1379" s="36"/>
      <c r="GJ1379" s="36"/>
      <c r="GK1379" s="36"/>
      <c r="GL1379" s="36"/>
      <c r="GM1379" s="36"/>
      <c r="GN1379" s="36"/>
      <c r="GO1379" s="36"/>
      <c r="GP1379" s="36"/>
      <c r="GQ1379" s="36"/>
      <c r="GR1379" s="36"/>
      <c r="GS1379" s="36"/>
      <c r="GT1379" s="36"/>
      <c r="GU1379" s="36"/>
      <c r="GV1379" s="36"/>
      <c r="GW1379" s="36"/>
      <c r="GX1379" s="36"/>
      <c r="GY1379" s="36"/>
      <c r="GZ1379" s="36"/>
      <c r="HA1379" s="36"/>
      <c r="HB1379" s="36"/>
      <c r="HC1379" s="36"/>
      <c r="HD1379" s="36"/>
      <c r="HE1379" s="36"/>
      <c r="HF1379" s="36"/>
      <c r="HG1379" s="36"/>
      <c r="HH1379" s="36"/>
      <c r="HI1379" s="36"/>
      <c r="HJ1379" s="36"/>
      <c r="HK1379" s="36"/>
      <c r="HL1379" s="36"/>
      <c r="HM1379" s="36"/>
      <c r="HN1379" s="36"/>
      <c r="HO1379" s="36"/>
      <c r="HP1379" s="36"/>
      <c r="HQ1379" s="36"/>
      <c r="HR1379" s="36"/>
      <c r="HS1379" s="36"/>
      <c r="HT1379" s="36"/>
      <c r="HU1379" s="36"/>
      <c r="HV1379" s="36"/>
      <c r="HW1379" s="36"/>
      <c r="HX1379" s="36"/>
      <c r="HY1379" s="36"/>
      <c r="HZ1379" s="36"/>
      <c r="IA1379" s="36"/>
      <c r="IB1379" s="36"/>
      <c r="IC1379" s="36"/>
      <c r="ID1379" s="36"/>
      <c r="IE1379" s="36"/>
      <c r="IF1379" s="36"/>
      <c r="IG1379" s="36"/>
      <c r="IH1379" s="36"/>
      <c r="II1379" s="36"/>
      <c r="IJ1379" s="36"/>
      <c r="IK1379" s="36"/>
      <c r="IL1379" s="36"/>
      <c r="IM1379" s="36"/>
      <c r="IN1379" s="36"/>
      <c r="IO1379" s="36"/>
      <c r="IP1379" s="36"/>
      <c r="IQ1379" s="36"/>
      <c r="IR1379" s="36"/>
      <c r="IS1379" s="36"/>
      <c r="IT1379" s="36"/>
      <c r="IU1379" s="36"/>
    </row>
    <row r="1380" spans="1:255" s="15" customFormat="1" ht="33.75">
      <c r="A1380" s="179"/>
      <c r="B1380" s="179"/>
      <c r="C1380" s="179"/>
      <c r="D1380" s="26" t="s">
        <v>169</v>
      </c>
      <c r="E1380" s="13">
        <f>SUM(E1381)</f>
        <v>806.1</v>
      </c>
      <c r="F1380" s="13">
        <f>SUM(F1381)</f>
        <v>806.1</v>
      </c>
      <c r="G1380" s="13">
        <f t="shared" si="91"/>
        <v>100</v>
      </c>
      <c r="H1380" s="14"/>
      <c r="I1380" s="14"/>
      <c r="J1380" s="14"/>
      <c r="K1380" s="14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  <c r="AM1380" s="36"/>
      <c r="AN1380" s="36"/>
      <c r="AO1380" s="36"/>
      <c r="AP1380" s="36"/>
      <c r="AQ1380" s="36"/>
      <c r="AR1380" s="36"/>
      <c r="AS1380" s="36"/>
      <c r="AT1380" s="36"/>
      <c r="AU1380" s="36"/>
      <c r="AV1380" s="36"/>
      <c r="AW1380" s="36"/>
      <c r="AX1380" s="36"/>
      <c r="AY1380" s="36"/>
      <c r="AZ1380" s="36"/>
      <c r="BA1380" s="36"/>
      <c r="BB1380" s="36"/>
      <c r="BC1380" s="36"/>
      <c r="BD1380" s="36"/>
      <c r="BE1380" s="36"/>
      <c r="BF1380" s="36"/>
      <c r="BG1380" s="36"/>
      <c r="BH1380" s="36"/>
      <c r="BI1380" s="36"/>
      <c r="BJ1380" s="36"/>
      <c r="BK1380" s="36"/>
      <c r="BL1380" s="36"/>
      <c r="BM1380" s="36"/>
      <c r="BN1380" s="36"/>
      <c r="BO1380" s="36"/>
      <c r="BP1380" s="36"/>
      <c r="BQ1380" s="36"/>
      <c r="BR1380" s="36"/>
      <c r="BS1380" s="36"/>
      <c r="BT1380" s="36"/>
      <c r="BU1380" s="36"/>
      <c r="BV1380" s="36"/>
      <c r="BW1380" s="36"/>
      <c r="BX1380" s="36"/>
      <c r="BY1380" s="36"/>
      <c r="BZ1380" s="36"/>
      <c r="CA1380" s="36"/>
      <c r="CB1380" s="36"/>
      <c r="CC1380" s="36"/>
      <c r="CD1380" s="36"/>
      <c r="CE1380" s="36"/>
      <c r="CF1380" s="36"/>
      <c r="CG1380" s="36"/>
      <c r="CH1380" s="36"/>
      <c r="CI1380" s="36"/>
      <c r="CJ1380" s="36"/>
      <c r="CK1380" s="36"/>
      <c r="CL1380" s="36"/>
      <c r="CM1380" s="36"/>
      <c r="CN1380" s="36"/>
      <c r="CO1380" s="36"/>
      <c r="CP1380" s="36"/>
      <c r="CQ1380" s="36"/>
      <c r="CR1380" s="36"/>
      <c r="CS1380" s="36"/>
      <c r="CT1380" s="36"/>
      <c r="CU1380" s="36"/>
      <c r="CV1380" s="36"/>
      <c r="CW1380" s="36"/>
      <c r="CX1380" s="36"/>
      <c r="CY1380" s="36"/>
      <c r="CZ1380" s="36"/>
      <c r="DA1380" s="36"/>
      <c r="DB1380" s="36"/>
      <c r="DC1380" s="36"/>
      <c r="DD1380" s="36"/>
      <c r="DE1380" s="36"/>
      <c r="DF1380" s="36"/>
      <c r="DG1380" s="36"/>
      <c r="DH1380" s="36"/>
      <c r="DI1380" s="36"/>
      <c r="DJ1380" s="36"/>
      <c r="DK1380" s="36"/>
      <c r="DL1380" s="36"/>
      <c r="DM1380" s="36"/>
      <c r="DN1380" s="36"/>
      <c r="DO1380" s="36"/>
      <c r="DP1380" s="36"/>
      <c r="DQ1380" s="36"/>
      <c r="DR1380" s="36"/>
      <c r="DS1380" s="36"/>
      <c r="DT1380" s="36"/>
      <c r="DU1380" s="36"/>
      <c r="DV1380" s="36"/>
      <c r="DW1380" s="36"/>
      <c r="DX1380" s="36"/>
      <c r="DY1380" s="36"/>
      <c r="DZ1380" s="36"/>
      <c r="EA1380" s="36"/>
      <c r="EB1380" s="36"/>
      <c r="EC1380" s="36"/>
      <c r="ED1380" s="36"/>
      <c r="EE1380" s="36"/>
      <c r="EF1380" s="36"/>
      <c r="EG1380" s="36"/>
      <c r="EH1380" s="36"/>
      <c r="EI1380" s="36"/>
      <c r="EJ1380" s="36"/>
      <c r="EK1380" s="36"/>
      <c r="EL1380" s="36"/>
      <c r="EM1380" s="36"/>
      <c r="EN1380" s="36"/>
      <c r="EO1380" s="36"/>
      <c r="EP1380" s="36"/>
      <c r="EQ1380" s="36"/>
      <c r="ER1380" s="36"/>
      <c r="ES1380" s="36"/>
      <c r="ET1380" s="36"/>
      <c r="EU1380" s="36"/>
      <c r="EV1380" s="36"/>
      <c r="EW1380" s="36"/>
      <c r="EX1380" s="36"/>
      <c r="EY1380" s="36"/>
      <c r="EZ1380" s="36"/>
      <c r="FA1380" s="36"/>
      <c r="FB1380" s="36"/>
      <c r="FC1380" s="36"/>
      <c r="FD1380" s="36"/>
      <c r="FE1380" s="36"/>
      <c r="FF1380" s="36"/>
      <c r="FG1380" s="36"/>
      <c r="FH1380" s="36"/>
      <c r="FI1380" s="36"/>
      <c r="FJ1380" s="36"/>
      <c r="FK1380" s="36"/>
      <c r="FL1380" s="36"/>
      <c r="FM1380" s="36"/>
      <c r="FN1380" s="36"/>
      <c r="FO1380" s="36"/>
      <c r="FP1380" s="36"/>
      <c r="FQ1380" s="36"/>
      <c r="FR1380" s="36"/>
      <c r="FS1380" s="36"/>
      <c r="FT1380" s="36"/>
      <c r="FU1380" s="36"/>
      <c r="FV1380" s="36"/>
      <c r="FW1380" s="36"/>
      <c r="FX1380" s="36"/>
      <c r="FY1380" s="36"/>
      <c r="FZ1380" s="36"/>
      <c r="GA1380" s="36"/>
      <c r="GB1380" s="36"/>
      <c r="GC1380" s="36"/>
      <c r="GD1380" s="36"/>
      <c r="GE1380" s="36"/>
      <c r="GF1380" s="36"/>
      <c r="GG1380" s="36"/>
      <c r="GH1380" s="36"/>
      <c r="GI1380" s="36"/>
      <c r="GJ1380" s="36"/>
      <c r="GK1380" s="36"/>
      <c r="GL1380" s="36"/>
      <c r="GM1380" s="36"/>
      <c r="GN1380" s="36"/>
      <c r="GO1380" s="36"/>
      <c r="GP1380" s="36"/>
      <c r="GQ1380" s="36"/>
      <c r="GR1380" s="36"/>
      <c r="GS1380" s="36"/>
      <c r="GT1380" s="36"/>
      <c r="GU1380" s="36"/>
      <c r="GV1380" s="36"/>
      <c r="GW1380" s="36"/>
      <c r="GX1380" s="36"/>
      <c r="GY1380" s="36"/>
      <c r="GZ1380" s="36"/>
      <c r="HA1380" s="36"/>
      <c r="HB1380" s="36"/>
      <c r="HC1380" s="36"/>
      <c r="HD1380" s="36"/>
      <c r="HE1380" s="36"/>
      <c r="HF1380" s="36"/>
      <c r="HG1380" s="36"/>
      <c r="HH1380" s="36"/>
      <c r="HI1380" s="36"/>
      <c r="HJ1380" s="36"/>
      <c r="HK1380" s="36"/>
      <c r="HL1380" s="36"/>
      <c r="HM1380" s="36"/>
      <c r="HN1380" s="36"/>
      <c r="HO1380" s="36"/>
      <c r="HP1380" s="36"/>
      <c r="HQ1380" s="36"/>
      <c r="HR1380" s="36"/>
      <c r="HS1380" s="36"/>
      <c r="HT1380" s="36"/>
      <c r="HU1380" s="36"/>
      <c r="HV1380" s="36"/>
      <c r="HW1380" s="36"/>
      <c r="HX1380" s="36"/>
      <c r="HY1380" s="36"/>
      <c r="HZ1380" s="36"/>
      <c r="IA1380" s="36"/>
      <c r="IB1380" s="36"/>
      <c r="IC1380" s="36"/>
      <c r="ID1380" s="36"/>
      <c r="IE1380" s="36"/>
      <c r="IF1380" s="36"/>
      <c r="IG1380" s="36"/>
      <c r="IH1380" s="36"/>
      <c r="II1380" s="36"/>
      <c r="IJ1380" s="36"/>
      <c r="IK1380" s="36"/>
      <c r="IL1380" s="36"/>
      <c r="IM1380" s="36"/>
      <c r="IN1380" s="36"/>
      <c r="IO1380" s="36"/>
      <c r="IP1380" s="36"/>
      <c r="IQ1380" s="36"/>
      <c r="IR1380" s="36"/>
      <c r="IS1380" s="36"/>
      <c r="IT1380" s="36"/>
      <c r="IU1380" s="36"/>
    </row>
    <row r="1381" spans="1:11" s="15" customFormat="1" ht="11.25">
      <c r="A1381" s="179"/>
      <c r="B1381" s="179"/>
      <c r="C1381" s="179"/>
      <c r="D1381" s="26" t="s">
        <v>393</v>
      </c>
      <c r="E1381" s="13">
        <v>806.1</v>
      </c>
      <c r="F1381" s="13">
        <v>806.1</v>
      </c>
      <c r="G1381" s="13">
        <f t="shared" si="91"/>
        <v>100</v>
      </c>
      <c r="H1381" s="14"/>
      <c r="I1381" s="14"/>
      <c r="J1381" s="14"/>
      <c r="K1381" s="14"/>
    </row>
    <row r="1382" spans="1:11" s="8" customFormat="1" ht="12">
      <c r="A1382" s="122"/>
      <c r="B1382" s="113"/>
      <c r="C1382" s="113"/>
      <c r="D1382" s="10"/>
      <c r="E1382" s="11"/>
      <c r="F1382" s="11"/>
      <c r="G1382" s="11"/>
      <c r="H1382" s="7"/>
      <c r="I1382" s="7"/>
      <c r="J1382" s="7"/>
      <c r="K1382" s="7"/>
    </row>
    <row r="1383" spans="1:255" s="1" customFormat="1" ht="12">
      <c r="A1383" s="84"/>
      <c r="B1383" s="84"/>
      <c r="C1383" s="84" t="s">
        <v>458</v>
      </c>
      <c r="D1383" s="86" t="s">
        <v>459</v>
      </c>
      <c r="E1383" s="87">
        <f aca="true" t="shared" si="93" ref="E1383:F1386">SUM(E1384)</f>
        <v>1030</v>
      </c>
      <c r="F1383" s="87">
        <f t="shared" si="93"/>
        <v>1012.17</v>
      </c>
      <c r="G1383" s="87">
        <f t="shared" si="91"/>
        <v>98.26893203883495</v>
      </c>
      <c r="H1383" s="4"/>
      <c r="I1383" s="4"/>
      <c r="J1383" s="4"/>
      <c r="K1383" s="4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  <c r="FW1383" s="2"/>
      <c r="FX1383" s="2"/>
      <c r="FY1383" s="2"/>
      <c r="FZ1383" s="2"/>
      <c r="GA1383" s="2"/>
      <c r="GB1383" s="2"/>
      <c r="GC1383" s="2"/>
      <c r="GD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  <c r="GP1383" s="2"/>
      <c r="GQ1383" s="2"/>
      <c r="GR1383" s="2"/>
      <c r="GS1383" s="2"/>
      <c r="GT1383" s="2"/>
      <c r="GU1383" s="2"/>
      <c r="GV1383" s="2"/>
      <c r="GW1383" s="2"/>
      <c r="GX1383" s="2"/>
      <c r="GY1383" s="2"/>
      <c r="GZ1383" s="2"/>
      <c r="HA1383" s="2"/>
      <c r="HB1383" s="2"/>
      <c r="HC1383" s="2"/>
      <c r="HD1383" s="2"/>
      <c r="HE1383" s="2"/>
      <c r="HF1383" s="2"/>
      <c r="HG1383" s="2"/>
      <c r="HH1383" s="2"/>
      <c r="HI1383" s="2"/>
      <c r="HJ1383" s="2"/>
      <c r="HK1383" s="2"/>
      <c r="HL1383" s="2"/>
      <c r="HM1383" s="2"/>
      <c r="HN1383" s="2"/>
      <c r="HO1383" s="2"/>
      <c r="HP1383" s="2"/>
      <c r="HQ1383" s="2"/>
      <c r="HR1383" s="2"/>
      <c r="HS1383" s="2"/>
      <c r="HT1383" s="2"/>
      <c r="HU1383" s="2"/>
      <c r="HV1383" s="2"/>
      <c r="HW1383" s="2"/>
      <c r="HX1383" s="2"/>
      <c r="HY1383" s="2"/>
      <c r="HZ1383" s="2"/>
      <c r="IA1383" s="2"/>
      <c r="IB1383" s="2"/>
      <c r="IC1383" s="2"/>
      <c r="ID1383" s="2"/>
      <c r="IE1383" s="2"/>
      <c r="IF1383" s="2"/>
      <c r="IG1383" s="2"/>
      <c r="IH1383" s="2"/>
      <c r="II1383" s="2"/>
      <c r="IJ1383" s="2"/>
      <c r="IK1383" s="2"/>
      <c r="IL1383" s="2"/>
      <c r="IM1383" s="2"/>
      <c r="IN1383" s="2"/>
      <c r="IO1383" s="2"/>
      <c r="IP1383" s="2"/>
      <c r="IQ1383" s="2"/>
      <c r="IR1383" s="2"/>
      <c r="IS1383" s="2"/>
      <c r="IT1383" s="2"/>
      <c r="IU1383" s="2"/>
    </row>
    <row r="1384" spans="1:255" s="1" customFormat="1" ht="12">
      <c r="A1384" s="91"/>
      <c r="B1384" s="91"/>
      <c r="C1384" s="91"/>
      <c r="D1384" s="93" t="s">
        <v>264</v>
      </c>
      <c r="E1384" s="94">
        <f t="shared" si="93"/>
        <v>1030</v>
      </c>
      <c r="F1384" s="94">
        <f t="shared" si="93"/>
        <v>1012.17</v>
      </c>
      <c r="G1384" s="94">
        <f t="shared" si="91"/>
        <v>98.26893203883495</v>
      </c>
      <c r="H1384" s="4"/>
      <c r="I1384" s="4"/>
      <c r="J1384" s="4"/>
      <c r="K1384" s="4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  <c r="FW1384" s="2"/>
      <c r="FX1384" s="2"/>
      <c r="FY1384" s="2"/>
      <c r="FZ1384" s="2"/>
      <c r="GA1384" s="2"/>
      <c r="GB1384" s="2"/>
      <c r="GC1384" s="2"/>
      <c r="GD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  <c r="GP1384" s="2"/>
      <c r="GQ1384" s="2"/>
      <c r="GR1384" s="2"/>
      <c r="GS1384" s="2"/>
      <c r="GT1384" s="2"/>
      <c r="GU1384" s="2"/>
      <c r="GV1384" s="2"/>
      <c r="GW1384" s="2"/>
      <c r="GX1384" s="2"/>
      <c r="GY1384" s="2"/>
      <c r="GZ1384" s="2"/>
      <c r="HA1384" s="2"/>
      <c r="HB1384" s="2"/>
      <c r="HC1384" s="2"/>
      <c r="HD1384" s="2"/>
      <c r="HE1384" s="2"/>
      <c r="HF1384" s="2"/>
      <c r="HG1384" s="2"/>
      <c r="HH1384" s="2"/>
      <c r="HI1384" s="2"/>
      <c r="HJ1384" s="2"/>
      <c r="HK1384" s="2"/>
      <c r="HL1384" s="2"/>
      <c r="HM1384" s="2"/>
      <c r="HN1384" s="2"/>
      <c r="HO1384" s="2"/>
      <c r="HP1384" s="2"/>
      <c r="HQ1384" s="2"/>
      <c r="HR1384" s="2"/>
      <c r="HS1384" s="2"/>
      <c r="HT1384" s="2"/>
      <c r="HU1384" s="2"/>
      <c r="HV1384" s="2"/>
      <c r="HW1384" s="2"/>
      <c r="HX1384" s="2"/>
      <c r="HY1384" s="2"/>
      <c r="HZ1384" s="2"/>
      <c r="IA1384" s="2"/>
      <c r="IB1384" s="2"/>
      <c r="IC1384" s="2"/>
      <c r="ID1384" s="2"/>
      <c r="IE1384" s="2"/>
      <c r="IF1384" s="2"/>
      <c r="IG1384" s="2"/>
      <c r="IH1384" s="2"/>
      <c r="II1384" s="2"/>
      <c r="IJ1384" s="2"/>
      <c r="IK1384" s="2"/>
      <c r="IL1384" s="2"/>
      <c r="IM1384" s="2"/>
      <c r="IN1384" s="2"/>
      <c r="IO1384" s="2"/>
      <c r="IP1384" s="2"/>
      <c r="IQ1384" s="2"/>
      <c r="IR1384" s="2"/>
      <c r="IS1384" s="2"/>
      <c r="IT1384" s="2"/>
      <c r="IU1384" s="2"/>
    </row>
    <row r="1385" spans="1:255" s="1" customFormat="1" ht="24">
      <c r="A1385" s="189" t="s">
        <v>448</v>
      </c>
      <c r="B1385" s="190"/>
      <c r="C1385" s="191"/>
      <c r="D1385" s="23" t="s">
        <v>460</v>
      </c>
      <c r="E1385" s="24">
        <f t="shared" si="93"/>
        <v>1030</v>
      </c>
      <c r="F1385" s="24">
        <f t="shared" si="93"/>
        <v>1012.17</v>
      </c>
      <c r="G1385" s="24">
        <f t="shared" si="91"/>
        <v>98.26893203883495</v>
      </c>
      <c r="H1385" s="4"/>
      <c r="I1385" s="4"/>
      <c r="J1385" s="4"/>
      <c r="K1385" s="4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  <c r="FW1385" s="2"/>
      <c r="FX1385" s="2"/>
      <c r="FY1385" s="2"/>
      <c r="FZ1385" s="2"/>
      <c r="GA1385" s="2"/>
      <c r="GB1385" s="2"/>
      <c r="GC1385" s="2"/>
      <c r="GD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  <c r="GP1385" s="2"/>
      <c r="GQ1385" s="2"/>
      <c r="GR1385" s="2"/>
      <c r="GS1385" s="2"/>
      <c r="GT1385" s="2"/>
      <c r="GU1385" s="2"/>
      <c r="GV1385" s="2"/>
      <c r="GW1385" s="2"/>
      <c r="GX1385" s="2"/>
      <c r="GY1385" s="2"/>
      <c r="GZ1385" s="2"/>
      <c r="HA1385" s="2"/>
      <c r="HB1385" s="2"/>
      <c r="HC1385" s="2"/>
      <c r="HD1385" s="2"/>
      <c r="HE1385" s="2"/>
      <c r="HF1385" s="2"/>
      <c r="HG1385" s="2"/>
      <c r="HH1385" s="2"/>
      <c r="HI1385" s="2"/>
      <c r="HJ1385" s="2"/>
      <c r="HK1385" s="2"/>
      <c r="HL1385" s="2"/>
      <c r="HM1385" s="2"/>
      <c r="HN1385" s="2"/>
      <c r="HO1385" s="2"/>
      <c r="HP1385" s="2"/>
      <c r="HQ1385" s="2"/>
      <c r="HR1385" s="2"/>
      <c r="HS1385" s="2"/>
      <c r="HT1385" s="2"/>
      <c r="HU1385" s="2"/>
      <c r="HV1385" s="2"/>
      <c r="HW1385" s="2"/>
      <c r="HX1385" s="2"/>
      <c r="HY1385" s="2"/>
      <c r="HZ1385" s="2"/>
      <c r="IA1385" s="2"/>
      <c r="IB1385" s="2"/>
      <c r="IC1385" s="2"/>
      <c r="ID1385" s="2"/>
      <c r="IE1385" s="2"/>
      <c r="IF1385" s="2"/>
      <c r="IG1385" s="2"/>
      <c r="IH1385" s="2"/>
      <c r="II1385" s="2"/>
      <c r="IJ1385" s="2"/>
      <c r="IK1385" s="2"/>
      <c r="IL1385" s="2"/>
      <c r="IM1385" s="2"/>
      <c r="IN1385" s="2"/>
      <c r="IO1385" s="2"/>
      <c r="IP1385" s="2"/>
      <c r="IQ1385" s="2"/>
      <c r="IR1385" s="2"/>
      <c r="IS1385" s="2"/>
      <c r="IT1385" s="2"/>
      <c r="IU1385" s="2"/>
    </row>
    <row r="1386" spans="1:11" s="1" customFormat="1" ht="36">
      <c r="A1386" s="192"/>
      <c r="B1386" s="193"/>
      <c r="C1386" s="194"/>
      <c r="D1386" s="23" t="s">
        <v>12</v>
      </c>
      <c r="E1386" s="24">
        <f t="shared" si="93"/>
        <v>1030</v>
      </c>
      <c r="F1386" s="24">
        <f t="shared" si="93"/>
        <v>1012.17</v>
      </c>
      <c r="G1386" s="24">
        <f t="shared" si="91"/>
        <v>98.26893203883495</v>
      </c>
      <c r="H1386" s="4"/>
      <c r="I1386" s="4"/>
      <c r="J1386" s="4"/>
      <c r="K1386" s="4"/>
    </row>
    <row r="1387" spans="1:11" s="34" customFormat="1" ht="22.5">
      <c r="A1387" s="192"/>
      <c r="B1387" s="193"/>
      <c r="C1387" s="194"/>
      <c r="D1387" s="31" t="s">
        <v>462</v>
      </c>
      <c r="E1387" s="32">
        <v>1030</v>
      </c>
      <c r="F1387" s="32">
        <v>1012.17</v>
      </c>
      <c r="G1387" s="32">
        <f t="shared" si="91"/>
        <v>98.26893203883495</v>
      </c>
      <c r="H1387" s="33"/>
      <c r="I1387" s="33"/>
      <c r="J1387" s="33"/>
      <c r="K1387" s="33"/>
    </row>
    <row r="1388" spans="1:11" s="1" customFormat="1" ht="33.75">
      <c r="A1388" s="195"/>
      <c r="B1388" s="196"/>
      <c r="C1388" s="197"/>
      <c r="D1388" s="31" t="s">
        <v>13</v>
      </c>
      <c r="E1388" s="24"/>
      <c r="F1388" s="24"/>
      <c r="G1388" s="24"/>
      <c r="H1388" s="4"/>
      <c r="I1388" s="4"/>
      <c r="J1388" s="4"/>
      <c r="K1388" s="4"/>
    </row>
    <row r="1389" spans="1:11" s="1" customFormat="1" ht="12">
      <c r="A1389" s="153"/>
      <c r="B1389" s="28"/>
      <c r="C1389" s="28"/>
      <c r="D1389" s="23"/>
      <c r="E1389" s="24"/>
      <c r="F1389" s="24"/>
      <c r="G1389" s="24"/>
      <c r="H1389" s="4"/>
      <c r="I1389" s="4"/>
      <c r="J1389" s="4"/>
      <c r="K1389" s="4"/>
    </row>
    <row r="1390" spans="1:11" ht="12">
      <c r="A1390" s="84"/>
      <c r="B1390" s="84"/>
      <c r="C1390" s="84" t="s">
        <v>433</v>
      </c>
      <c r="D1390" s="86" t="s">
        <v>407</v>
      </c>
      <c r="E1390" s="87">
        <f>SUM(E1391)</f>
        <v>454307</v>
      </c>
      <c r="F1390" s="87">
        <f>SUM(F1391)</f>
        <v>448029.51999999996</v>
      </c>
      <c r="G1390" s="87">
        <f t="shared" si="91"/>
        <v>98.61822952320786</v>
      </c>
      <c r="H1390" s="4"/>
      <c r="I1390" s="4"/>
      <c r="J1390" s="4"/>
      <c r="K1390" s="4"/>
    </row>
    <row r="1391" spans="1:11" ht="12">
      <c r="A1391" s="91"/>
      <c r="B1391" s="91"/>
      <c r="C1391" s="91"/>
      <c r="D1391" s="93" t="s">
        <v>264</v>
      </c>
      <c r="E1391" s="94">
        <f>SUM(E1392,E1395,E1400)</f>
        <v>454307</v>
      </c>
      <c r="F1391" s="94">
        <f>SUM(F1392,F1395,F1400)</f>
        <v>448029.51999999996</v>
      </c>
      <c r="G1391" s="94">
        <f t="shared" si="91"/>
        <v>98.61822952320786</v>
      </c>
      <c r="H1391" s="4"/>
      <c r="I1391" s="4"/>
      <c r="J1391" s="4"/>
      <c r="K1391" s="4"/>
    </row>
    <row r="1392" spans="1:11" ht="24">
      <c r="A1392" s="208" t="s">
        <v>448</v>
      </c>
      <c r="B1392" s="208"/>
      <c r="C1392" s="208"/>
      <c r="D1392" s="23" t="s">
        <v>364</v>
      </c>
      <c r="E1392" s="30">
        <f>SUM(E1393:E1394)</f>
        <v>49300</v>
      </c>
      <c r="F1392" s="30">
        <f>SUM(F1393:F1394)</f>
        <v>49300</v>
      </c>
      <c r="G1392" s="30">
        <f t="shared" si="91"/>
        <v>100</v>
      </c>
      <c r="H1392" s="4"/>
      <c r="I1392" s="4"/>
      <c r="J1392" s="4"/>
      <c r="K1392" s="4"/>
    </row>
    <row r="1393" spans="1:12" s="39" customFormat="1" ht="22.5">
      <c r="A1393" s="208"/>
      <c r="B1393" s="208"/>
      <c r="C1393" s="208"/>
      <c r="D1393" s="31" t="s">
        <v>516</v>
      </c>
      <c r="E1393" s="35">
        <v>49000</v>
      </c>
      <c r="F1393" s="35">
        <v>49000</v>
      </c>
      <c r="G1393" s="35">
        <f t="shared" si="91"/>
        <v>100</v>
      </c>
      <c r="H1393" s="33"/>
      <c r="I1393" s="33"/>
      <c r="J1393" s="33"/>
      <c r="K1393" s="33"/>
      <c r="L1393" s="34"/>
    </row>
    <row r="1394" spans="1:12" s="39" customFormat="1" ht="90">
      <c r="A1394" s="208"/>
      <c r="B1394" s="208"/>
      <c r="C1394" s="208"/>
      <c r="D1394" s="40" t="s">
        <v>90</v>
      </c>
      <c r="E1394" s="35">
        <v>300</v>
      </c>
      <c r="F1394" s="35">
        <v>300</v>
      </c>
      <c r="G1394" s="35">
        <f t="shared" si="91"/>
        <v>100</v>
      </c>
      <c r="H1394" s="33"/>
      <c r="I1394" s="33"/>
      <c r="J1394" s="33"/>
      <c r="K1394" s="33"/>
      <c r="L1394" s="34"/>
    </row>
    <row r="1395" spans="1:11" ht="24">
      <c r="A1395" s="208"/>
      <c r="B1395" s="208"/>
      <c r="C1395" s="208"/>
      <c r="D1395" s="23" t="s">
        <v>373</v>
      </c>
      <c r="E1395" s="30">
        <f>SUM(E1396,E1398)</f>
        <v>343940</v>
      </c>
      <c r="F1395" s="30">
        <f>SUM(F1396,F1398)</f>
        <v>343921.66</v>
      </c>
      <c r="G1395" s="30">
        <f t="shared" si="91"/>
        <v>99.99466767459441</v>
      </c>
      <c r="H1395" s="4"/>
      <c r="I1395" s="4"/>
      <c r="J1395" s="4"/>
      <c r="K1395" s="4"/>
    </row>
    <row r="1396" spans="1:12" s="39" customFormat="1" ht="22.5">
      <c r="A1396" s="208"/>
      <c r="B1396" s="208"/>
      <c r="C1396" s="208"/>
      <c r="D1396" s="31" t="s">
        <v>91</v>
      </c>
      <c r="E1396" s="35">
        <f>SUM(E1397)</f>
        <v>440</v>
      </c>
      <c r="F1396" s="35">
        <f>SUM(F1397)</f>
        <v>421.66</v>
      </c>
      <c r="G1396" s="35">
        <f t="shared" si="91"/>
        <v>95.83181818181818</v>
      </c>
      <c r="H1396" s="33"/>
      <c r="I1396" s="33"/>
      <c r="J1396" s="33"/>
      <c r="K1396" s="33"/>
      <c r="L1396" s="34"/>
    </row>
    <row r="1397" spans="1:12" s="136" customFormat="1" ht="11.25">
      <c r="A1397" s="208"/>
      <c r="B1397" s="208"/>
      <c r="C1397" s="208"/>
      <c r="D1397" s="154" t="s">
        <v>557</v>
      </c>
      <c r="E1397" s="133">
        <v>440</v>
      </c>
      <c r="F1397" s="133">
        <v>421.66</v>
      </c>
      <c r="G1397" s="35">
        <f t="shared" si="91"/>
        <v>95.83181818181818</v>
      </c>
      <c r="H1397" s="134"/>
      <c r="I1397" s="134"/>
      <c r="J1397" s="134"/>
      <c r="K1397" s="134"/>
      <c r="L1397" s="135"/>
    </row>
    <row r="1398" spans="1:12" s="39" customFormat="1" ht="11.25">
      <c r="A1398" s="208"/>
      <c r="B1398" s="208"/>
      <c r="C1398" s="208"/>
      <c r="D1398" s="31" t="s">
        <v>512</v>
      </c>
      <c r="E1398" s="35">
        <f>SUM(E1399)</f>
        <v>343500</v>
      </c>
      <c r="F1398" s="35">
        <f>SUM(F1399)</f>
        <v>343500</v>
      </c>
      <c r="G1398" s="35">
        <f t="shared" si="91"/>
        <v>100</v>
      </c>
      <c r="H1398" s="33"/>
      <c r="I1398" s="33"/>
      <c r="J1398" s="33"/>
      <c r="K1398" s="33"/>
      <c r="L1398" s="34"/>
    </row>
    <row r="1399" spans="1:12" s="136" customFormat="1" ht="22.5">
      <c r="A1399" s="208"/>
      <c r="B1399" s="208"/>
      <c r="C1399" s="208"/>
      <c r="D1399" s="154" t="s">
        <v>558</v>
      </c>
      <c r="E1399" s="133">
        <v>343500</v>
      </c>
      <c r="F1399" s="133">
        <v>343500</v>
      </c>
      <c r="G1399" s="133">
        <f t="shared" si="91"/>
        <v>100</v>
      </c>
      <c r="H1399" s="134"/>
      <c r="I1399" s="134"/>
      <c r="J1399" s="134"/>
      <c r="K1399" s="134"/>
      <c r="L1399" s="135"/>
    </row>
    <row r="1400" spans="1:11" ht="24">
      <c r="A1400" s="208"/>
      <c r="B1400" s="208"/>
      <c r="C1400" s="208"/>
      <c r="D1400" s="23" t="s">
        <v>501</v>
      </c>
      <c r="E1400" s="30">
        <f>SUM(E1401,E1407)</f>
        <v>61067</v>
      </c>
      <c r="F1400" s="30">
        <f>SUM(F1401,F1407)</f>
        <v>54807.86</v>
      </c>
      <c r="G1400" s="30">
        <f t="shared" si="91"/>
        <v>89.7503725416346</v>
      </c>
      <c r="H1400" s="4"/>
      <c r="I1400" s="4"/>
      <c r="J1400" s="4"/>
      <c r="K1400" s="4"/>
    </row>
    <row r="1401" spans="1:11" ht="24">
      <c r="A1401" s="208"/>
      <c r="B1401" s="208"/>
      <c r="C1401" s="208"/>
      <c r="D1401" s="23" t="s">
        <v>548</v>
      </c>
      <c r="E1401" s="30">
        <f>SUM(E1404,E1405,E1406)</f>
        <v>55258.75</v>
      </c>
      <c r="F1401" s="30">
        <f>SUM(F1404,F1405,F1406)</f>
        <v>49106.53</v>
      </c>
      <c r="G1401" s="30">
        <f t="shared" si="91"/>
        <v>88.8665234012713</v>
      </c>
      <c r="H1401" s="4"/>
      <c r="I1401" s="4"/>
      <c r="J1401" s="4"/>
      <c r="K1401" s="4"/>
    </row>
    <row r="1402" spans="1:11" ht="22.5">
      <c r="A1402" s="208"/>
      <c r="B1402" s="208"/>
      <c r="C1402" s="208"/>
      <c r="D1402" s="154" t="s">
        <v>558</v>
      </c>
      <c r="E1402" s="133">
        <v>9192</v>
      </c>
      <c r="F1402" s="133">
        <v>9192</v>
      </c>
      <c r="G1402" s="133">
        <f>F1402*100/E1402</f>
        <v>100</v>
      </c>
      <c r="H1402" s="4"/>
      <c r="I1402" s="4"/>
      <c r="J1402" s="4"/>
      <c r="K1402" s="4"/>
    </row>
    <row r="1403" spans="1:11" ht="12">
      <c r="A1403" s="208"/>
      <c r="B1403" s="208"/>
      <c r="C1403" s="208"/>
      <c r="D1403" s="154" t="s">
        <v>14</v>
      </c>
      <c r="E1403" s="133">
        <v>46066.75</v>
      </c>
      <c r="F1403" s="133">
        <v>39914.53</v>
      </c>
      <c r="G1403" s="133">
        <f>F1403*100/E1403</f>
        <v>86.64498797939946</v>
      </c>
      <c r="H1403" s="4"/>
      <c r="I1403" s="4"/>
      <c r="J1403" s="4"/>
      <c r="K1403" s="4"/>
    </row>
    <row r="1404" spans="1:12" s="39" customFormat="1" ht="22.5">
      <c r="A1404" s="208"/>
      <c r="B1404" s="208"/>
      <c r="C1404" s="208"/>
      <c r="D1404" s="31" t="s">
        <v>461</v>
      </c>
      <c r="E1404" s="35">
        <v>47293.51</v>
      </c>
      <c r="F1404" s="35">
        <v>41197.27</v>
      </c>
      <c r="G1404" s="35">
        <f t="shared" si="91"/>
        <v>87.10977468155777</v>
      </c>
      <c r="H1404" s="33"/>
      <c r="I1404" s="33"/>
      <c r="J1404" s="33"/>
      <c r="K1404" s="33"/>
      <c r="L1404" s="34"/>
    </row>
    <row r="1405" spans="1:12" s="39" customFormat="1" ht="22.5">
      <c r="A1405" s="208"/>
      <c r="B1405" s="208"/>
      <c r="C1405" s="208"/>
      <c r="D1405" s="31" t="s">
        <v>477</v>
      </c>
      <c r="E1405" s="35">
        <v>7115.24</v>
      </c>
      <c r="F1405" s="35">
        <v>7092.05</v>
      </c>
      <c r="G1405" s="35">
        <f t="shared" si="91"/>
        <v>99.67407986237991</v>
      </c>
      <c r="H1405" s="33"/>
      <c r="I1405" s="33"/>
      <c r="J1405" s="33"/>
      <c r="K1405" s="33"/>
      <c r="L1405" s="34"/>
    </row>
    <row r="1406" spans="1:12" s="39" customFormat="1" ht="11.25">
      <c r="A1406" s="208"/>
      <c r="B1406" s="208"/>
      <c r="C1406" s="208"/>
      <c r="D1406" s="31" t="s">
        <v>478</v>
      </c>
      <c r="E1406" s="35">
        <v>850</v>
      </c>
      <c r="F1406" s="35">
        <v>817.21</v>
      </c>
      <c r="G1406" s="35">
        <f t="shared" si="91"/>
        <v>96.14235294117647</v>
      </c>
      <c r="H1406" s="33"/>
      <c r="I1406" s="33"/>
      <c r="J1406" s="33"/>
      <c r="K1406" s="33"/>
      <c r="L1406" s="34"/>
    </row>
    <row r="1407" spans="1:11" ht="36">
      <c r="A1407" s="208"/>
      <c r="B1407" s="208"/>
      <c r="C1407" s="208"/>
      <c r="D1407" s="23" t="s">
        <v>542</v>
      </c>
      <c r="E1407" s="30">
        <f>SUM(E1410:E1416)</f>
        <v>5808.25</v>
      </c>
      <c r="F1407" s="30">
        <f>SUM(F1410:F1416)</f>
        <v>5701.33</v>
      </c>
      <c r="G1407" s="30">
        <f t="shared" si="91"/>
        <v>98.15917014591314</v>
      </c>
      <c r="H1407" s="4"/>
      <c r="I1407" s="4"/>
      <c r="J1407" s="4"/>
      <c r="K1407" s="4"/>
    </row>
    <row r="1408" spans="1:12" s="39" customFormat="1" ht="22.5">
      <c r="A1408" s="208"/>
      <c r="B1408" s="208"/>
      <c r="C1408" s="208"/>
      <c r="D1408" s="154" t="s">
        <v>92</v>
      </c>
      <c r="E1408" s="35">
        <v>1510</v>
      </c>
      <c r="F1408" s="35">
        <v>1510</v>
      </c>
      <c r="G1408" s="30">
        <f t="shared" si="91"/>
        <v>100</v>
      </c>
      <c r="H1408" s="33"/>
      <c r="I1408" s="33"/>
      <c r="J1408" s="33"/>
      <c r="K1408" s="33"/>
      <c r="L1408" s="34"/>
    </row>
    <row r="1409" spans="1:12" s="136" customFormat="1" ht="11.25">
      <c r="A1409" s="208"/>
      <c r="B1409" s="208"/>
      <c r="C1409" s="208"/>
      <c r="D1409" s="154" t="s">
        <v>93</v>
      </c>
      <c r="E1409" s="133">
        <v>4273.91</v>
      </c>
      <c r="F1409" s="133">
        <v>4166.99</v>
      </c>
      <c r="G1409" s="133">
        <f t="shared" si="91"/>
        <v>97.49830951049508</v>
      </c>
      <c r="H1409" s="134"/>
      <c r="I1409" s="134"/>
      <c r="J1409" s="134"/>
      <c r="K1409" s="134"/>
      <c r="L1409" s="135"/>
    </row>
    <row r="1410" spans="1:12" s="39" customFormat="1" ht="22.5">
      <c r="A1410" s="208"/>
      <c r="B1410" s="208"/>
      <c r="C1410" s="208"/>
      <c r="D1410" s="31" t="s">
        <v>462</v>
      </c>
      <c r="E1410" s="35">
        <v>880.25</v>
      </c>
      <c r="F1410" s="35">
        <v>880.25</v>
      </c>
      <c r="G1410" s="35">
        <f t="shared" si="91"/>
        <v>100</v>
      </c>
      <c r="H1410" s="33"/>
      <c r="I1410" s="33"/>
      <c r="J1410" s="33"/>
      <c r="K1410" s="33"/>
      <c r="L1410" s="34"/>
    </row>
    <row r="1411" spans="1:12" s="39" customFormat="1" ht="11.25">
      <c r="A1411" s="208"/>
      <c r="B1411" s="208"/>
      <c r="C1411" s="208"/>
      <c r="D1411" s="31" t="s">
        <v>492</v>
      </c>
      <c r="E1411" s="35">
        <v>197</v>
      </c>
      <c r="F1411" s="35">
        <v>197</v>
      </c>
      <c r="G1411" s="35">
        <f t="shared" si="91"/>
        <v>100</v>
      </c>
      <c r="H1411" s="33"/>
      <c r="I1411" s="33"/>
      <c r="J1411" s="33"/>
      <c r="K1411" s="33"/>
      <c r="L1411" s="34"/>
    </row>
    <row r="1412" spans="1:12" s="39" customFormat="1" ht="11.25">
      <c r="A1412" s="208"/>
      <c r="B1412" s="208"/>
      <c r="C1412" s="208"/>
      <c r="D1412" s="31" t="s">
        <v>464</v>
      </c>
      <c r="E1412" s="35">
        <v>629.75</v>
      </c>
      <c r="F1412" s="35">
        <v>629.75</v>
      </c>
      <c r="G1412" s="35">
        <f t="shared" si="91"/>
        <v>100</v>
      </c>
      <c r="H1412" s="33"/>
      <c r="I1412" s="33"/>
      <c r="J1412" s="33"/>
      <c r="K1412" s="33"/>
      <c r="L1412" s="34"/>
    </row>
    <row r="1413" spans="1:12" s="39" customFormat="1" ht="11.25">
      <c r="A1413" s="208"/>
      <c r="B1413" s="208"/>
      <c r="C1413" s="208"/>
      <c r="D1413" s="31" t="s">
        <v>485</v>
      </c>
      <c r="E1413" s="35">
        <v>2700</v>
      </c>
      <c r="F1413" s="35">
        <v>2593.08</v>
      </c>
      <c r="G1413" s="35">
        <f t="shared" si="91"/>
        <v>96.04</v>
      </c>
      <c r="H1413" s="33"/>
      <c r="I1413" s="33"/>
      <c r="J1413" s="33"/>
      <c r="K1413" s="33"/>
      <c r="L1413" s="34"/>
    </row>
    <row r="1414" spans="1:12" s="39" customFormat="1" ht="22.5">
      <c r="A1414" s="208"/>
      <c r="B1414" s="208"/>
      <c r="C1414" s="208"/>
      <c r="D1414" s="31" t="s">
        <v>486</v>
      </c>
      <c r="E1414" s="35">
        <v>1246.82</v>
      </c>
      <c r="F1414" s="35">
        <v>1246.82</v>
      </c>
      <c r="G1414" s="35">
        <f t="shared" si="91"/>
        <v>100</v>
      </c>
      <c r="H1414" s="33"/>
      <c r="I1414" s="33"/>
      <c r="J1414" s="33"/>
      <c r="K1414" s="33"/>
      <c r="L1414" s="34"/>
    </row>
    <row r="1415" spans="1:12" s="39" customFormat="1" ht="90">
      <c r="A1415" s="208"/>
      <c r="B1415" s="208"/>
      <c r="C1415" s="208"/>
      <c r="D1415" s="31" t="s">
        <v>515</v>
      </c>
      <c r="E1415" s="35">
        <v>24.34</v>
      </c>
      <c r="F1415" s="35">
        <v>24.34</v>
      </c>
      <c r="G1415" s="35">
        <f t="shared" si="91"/>
        <v>100</v>
      </c>
      <c r="H1415" s="33"/>
      <c r="I1415" s="33"/>
      <c r="J1415" s="33"/>
      <c r="K1415" s="33"/>
      <c r="L1415" s="34"/>
    </row>
    <row r="1416" spans="1:12" s="39" customFormat="1" ht="33.75">
      <c r="A1416" s="208"/>
      <c r="B1416" s="208"/>
      <c r="C1416" s="208"/>
      <c r="D1416" s="31" t="s">
        <v>497</v>
      </c>
      <c r="E1416" s="35">
        <v>130.09</v>
      </c>
      <c r="F1416" s="35">
        <v>130.09</v>
      </c>
      <c r="G1416" s="35">
        <f t="shared" si="91"/>
        <v>100</v>
      </c>
      <c r="H1416" s="33"/>
      <c r="I1416" s="33"/>
      <c r="J1416" s="33"/>
      <c r="K1416" s="33"/>
      <c r="L1416" s="34"/>
    </row>
    <row r="1417" spans="1:11" ht="12">
      <c r="A1417" s="3"/>
      <c r="B1417" s="3"/>
      <c r="C1417" s="3"/>
      <c r="D1417" s="23"/>
      <c r="E1417" s="30"/>
      <c r="F1417" s="30"/>
      <c r="G1417" s="30"/>
      <c r="H1417" s="4"/>
      <c r="I1417" s="4"/>
      <c r="J1417" s="4"/>
      <c r="K1417" s="4"/>
    </row>
    <row r="1418" spans="1:11" s="8" customFormat="1" ht="12">
      <c r="A1418" s="53"/>
      <c r="B1418" s="53"/>
      <c r="C1418" s="53" t="s">
        <v>434</v>
      </c>
      <c r="D1418" s="54" t="s">
        <v>390</v>
      </c>
      <c r="E1418" s="55">
        <f aca="true" t="shared" si="94" ref="E1418:F1420">SUM(E1419)</f>
        <v>165000</v>
      </c>
      <c r="F1418" s="55">
        <f t="shared" si="94"/>
        <v>164979.79</v>
      </c>
      <c r="G1418" s="55">
        <f t="shared" si="91"/>
        <v>99.98775151515152</v>
      </c>
      <c r="H1418" s="7"/>
      <c r="I1418" s="7"/>
      <c r="J1418" s="7"/>
      <c r="K1418" s="7"/>
    </row>
    <row r="1419" spans="1:11" s="8" customFormat="1" ht="12">
      <c r="A1419" s="58"/>
      <c r="B1419" s="58"/>
      <c r="C1419" s="58"/>
      <c r="D1419" s="5" t="s">
        <v>264</v>
      </c>
      <c r="E1419" s="6">
        <f t="shared" si="94"/>
        <v>165000</v>
      </c>
      <c r="F1419" s="6">
        <f t="shared" si="94"/>
        <v>164979.79</v>
      </c>
      <c r="G1419" s="6">
        <f t="shared" si="91"/>
        <v>99.98775151515152</v>
      </c>
      <c r="H1419" s="7"/>
      <c r="I1419" s="7"/>
      <c r="J1419" s="7"/>
      <c r="K1419" s="7"/>
    </row>
    <row r="1420" spans="1:11" s="8" customFormat="1" ht="24">
      <c r="A1420" s="198" t="s">
        <v>448</v>
      </c>
      <c r="B1420" s="199"/>
      <c r="C1420" s="200"/>
      <c r="D1420" s="10" t="s">
        <v>339</v>
      </c>
      <c r="E1420" s="18">
        <f t="shared" si="94"/>
        <v>165000</v>
      </c>
      <c r="F1420" s="18">
        <f t="shared" si="94"/>
        <v>164979.79</v>
      </c>
      <c r="G1420" s="18">
        <f t="shared" si="91"/>
        <v>99.98775151515152</v>
      </c>
      <c r="H1420" s="7"/>
      <c r="I1420" s="7"/>
      <c r="J1420" s="7"/>
      <c r="K1420" s="7"/>
    </row>
    <row r="1421" spans="1:11" s="8" customFormat="1" ht="36">
      <c r="A1421" s="201"/>
      <c r="B1421" s="202"/>
      <c r="C1421" s="203"/>
      <c r="D1421" s="10" t="s">
        <v>343</v>
      </c>
      <c r="E1421" s="18">
        <f>SUM(E1422)</f>
        <v>165000</v>
      </c>
      <c r="F1421" s="18">
        <f>SUM(F1422)</f>
        <v>164979.79</v>
      </c>
      <c r="G1421" s="18">
        <f t="shared" si="91"/>
        <v>99.98775151515152</v>
      </c>
      <c r="H1421" s="7"/>
      <c r="I1421" s="7"/>
      <c r="J1421" s="7"/>
      <c r="K1421" s="7"/>
    </row>
    <row r="1422" spans="1:11" s="15" customFormat="1" ht="11.25">
      <c r="A1422" s="201"/>
      <c r="B1422" s="202"/>
      <c r="C1422" s="203"/>
      <c r="D1422" s="26" t="s">
        <v>466</v>
      </c>
      <c r="E1422" s="19">
        <v>165000</v>
      </c>
      <c r="F1422" s="19">
        <v>164979.79</v>
      </c>
      <c r="G1422" s="19">
        <f t="shared" si="91"/>
        <v>99.98775151515152</v>
      </c>
      <c r="H1422" s="14"/>
      <c r="I1422" s="14"/>
      <c r="J1422" s="14"/>
      <c r="K1422" s="14"/>
    </row>
    <row r="1423" spans="1:11" s="44" customFormat="1" ht="112.5">
      <c r="A1423" s="204"/>
      <c r="B1423" s="205"/>
      <c r="C1423" s="206"/>
      <c r="D1423" s="41" t="s">
        <v>94</v>
      </c>
      <c r="E1423" s="47"/>
      <c r="F1423" s="47"/>
      <c r="G1423" s="47"/>
      <c r="H1423" s="43"/>
      <c r="I1423" s="43"/>
      <c r="J1423" s="43"/>
      <c r="K1423" s="43"/>
    </row>
    <row r="1424" spans="1:11" s="8" customFormat="1" ht="12">
      <c r="A1424" s="122"/>
      <c r="B1424" s="113"/>
      <c r="C1424" s="113"/>
      <c r="D1424" s="41"/>
      <c r="E1424" s="11"/>
      <c r="F1424" s="11"/>
      <c r="G1424" s="11"/>
      <c r="H1424" s="7"/>
      <c r="I1424" s="7"/>
      <c r="J1424" s="7"/>
      <c r="K1424" s="7"/>
    </row>
    <row r="1425" spans="1:11" s="89" customFormat="1" ht="136.5">
      <c r="A1425" s="84"/>
      <c r="B1425" s="84"/>
      <c r="C1425" s="84" t="s">
        <v>15</v>
      </c>
      <c r="D1425" s="155" t="s">
        <v>16</v>
      </c>
      <c r="E1425" s="87">
        <f aca="true" t="shared" si="95" ref="E1425:F1428">SUM(E1426)</f>
        <v>19438</v>
      </c>
      <c r="F1425" s="87">
        <f t="shared" si="95"/>
        <v>17733.78</v>
      </c>
      <c r="G1425" s="87">
        <f t="shared" si="91"/>
        <v>91.23253421133862</v>
      </c>
      <c r="H1425" s="88"/>
      <c r="I1425" s="88"/>
      <c r="J1425" s="88"/>
      <c r="K1425" s="88"/>
    </row>
    <row r="1426" spans="1:11" ht="12">
      <c r="A1426" s="91"/>
      <c r="B1426" s="91"/>
      <c r="C1426" s="91"/>
      <c r="D1426" s="93" t="s">
        <v>264</v>
      </c>
      <c r="E1426" s="94">
        <f t="shared" si="95"/>
        <v>19438</v>
      </c>
      <c r="F1426" s="94">
        <f t="shared" si="95"/>
        <v>17733.78</v>
      </c>
      <c r="G1426" s="94">
        <f t="shared" si="91"/>
        <v>91.23253421133862</v>
      </c>
      <c r="H1426" s="4"/>
      <c r="I1426" s="4"/>
      <c r="J1426" s="4"/>
      <c r="K1426" s="4"/>
    </row>
    <row r="1427" spans="1:11" ht="24">
      <c r="A1427" s="189" t="s">
        <v>448</v>
      </c>
      <c r="B1427" s="190"/>
      <c r="C1427" s="191"/>
      <c r="D1427" s="23" t="s">
        <v>339</v>
      </c>
      <c r="E1427" s="24">
        <f t="shared" si="95"/>
        <v>19438</v>
      </c>
      <c r="F1427" s="24">
        <f t="shared" si="95"/>
        <v>17733.78</v>
      </c>
      <c r="G1427" s="24">
        <f t="shared" si="91"/>
        <v>91.23253421133862</v>
      </c>
      <c r="H1427" s="4"/>
      <c r="I1427" s="4"/>
      <c r="J1427" s="4"/>
      <c r="K1427" s="4"/>
    </row>
    <row r="1428" spans="1:11" ht="36">
      <c r="A1428" s="192"/>
      <c r="B1428" s="193"/>
      <c r="C1428" s="194"/>
      <c r="D1428" s="23" t="s">
        <v>392</v>
      </c>
      <c r="E1428" s="24">
        <f t="shared" si="95"/>
        <v>19438</v>
      </c>
      <c r="F1428" s="24">
        <f t="shared" si="95"/>
        <v>17733.78</v>
      </c>
      <c r="G1428" s="24">
        <f t="shared" si="91"/>
        <v>91.23253421133862</v>
      </c>
      <c r="H1428" s="4"/>
      <c r="I1428" s="4"/>
      <c r="J1428" s="4"/>
      <c r="K1428" s="4"/>
    </row>
    <row r="1429" spans="1:11" ht="24">
      <c r="A1429" s="192"/>
      <c r="B1429" s="193"/>
      <c r="C1429" s="194"/>
      <c r="D1429" s="29" t="s">
        <v>238</v>
      </c>
      <c r="E1429" s="24">
        <v>19438</v>
      </c>
      <c r="F1429" s="24">
        <v>17733.78</v>
      </c>
      <c r="G1429" s="24">
        <f t="shared" si="91"/>
        <v>91.23253421133862</v>
      </c>
      <c r="H1429" s="4"/>
      <c r="I1429" s="4"/>
      <c r="J1429" s="4"/>
      <c r="K1429" s="4"/>
    </row>
    <row r="1430" spans="1:11" ht="78.75">
      <c r="A1430" s="195"/>
      <c r="B1430" s="196"/>
      <c r="C1430" s="197"/>
      <c r="D1430" s="40" t="s">
        <v>168</v>
      </c>
      <c r="E1430" s="24"/>
      <c r="F1430" s="24"/>
      <c r="G1430" s="24"/>
      <c r="H1430" s="4"/>
      <c r="I1430" s="4"/>
      <c r="J1430" s="4"/>
      <c r="K1430" s="4"/>
    </row>
    <row r="1431" spans="1:11" ht="12">
      <c r="A1431" s="28"/>
      <c r="B1431" s="28"/>
      <c r="C1431" s="28"/>
      <c r="D1431" s="154"/>
      <c r="E1431" s="24"/>
      <c r="F1431" s="24"/>
      <c r="G1431" s="24"/>
      <c r="H1431" s="4"/>
      <c r="I1431" s="4"/>
      <c r="J1431" s="4"/>
      <c r="K1431" s="4"/>
    </row>
    <row r="1432" spans="1:11" s="8" customFormat="1" ht="24">
      <c r="A1432" s="62" t="s">
        <v>329</v>
      </c>
      <c r="B1432" s="62">
        <v>900</v>
      </c>
      <c r="C1432" s="62"/>
      <c r="D1432" s="63" t="s">
        <v>256</v>
      </c>
      <c r="E1432" s="64">
        <f>SUM(E1440,E1459,E1471,E1507,E1529,E1434,E1495,E1501,E1522)</f>
        <v>5588958.399999999</v>
      </c>
      <c r="F1432" s="64">
        <f>SUM(F1440,F1459,F1471,F1507,F1529,F1434,F1495,F1501,F1522)</f>
        <v>5122724.16</v>
      </c>
      <c r="G1432" s="64">
        <f t="shared" si="91"/>
        <v>91.65794041336935</v>
      </c>
      <c r="H1432" s="7"/>
      <c r="I1432" s="7"/>
      <c r="J1432" s="7"/>
      <c r="K1432" s="7"/>
    </row>
    <row r="1433" spans="1:11" s="8" customFormat="1" ht="12">
      <c r="A1433" s="16"/>
      <c r="B1433" s="16"/>
      <c r="C1433" s="16"/>
      <c r="D1433" s="17"/>
      <c r="E1433" s="18"/>
      <c r="F1433" s="18"/>
      <c r="G1433" s="18"/>
      <c r="H1433" s="7"/>
      <c r="I1433" s="7"/>
      <c r="J1433" s="7"/>
      <c r="K1433" s="7"/>
    </row>
    <row r="1434" spans="1:11" s="89" customFormat="1" ht="24">
      <c r="A1434" s="84"/>
      <c r="B1434" s="84"/>
      <c r="C1434" s="84" t="s">
        <v>415</v>
      </c>
      <c r="D1434" s="86" t="s">
        <v>416</v>
      </c>
      <c r="E1434" s="87">
        <f aca="true" t="shared" si="96" ref="E1434:F1437">SUM(E1435)</f>
        <v>1000000</v>
      </c>
      <c r="F1434" s="87">
        <f t="shared" si="96"/>
        <v>1000000</v>
      </c>
      <c r="G1434" s="87">
        <f t="shared" si="91"/>
        <v>100</v>
      </c>
      <c r="H1434" s="88"/>
      <c r="I1434" s="88"/>
      <c r="J1434" s="88"/>
      <c r="K1434" s="88"/>
    </row>
    <row r="1435" spans="1:11" ht="12">
      <c r="A1435" s="114"/>
      <c r="B1435" s="114"/>
      <c r="C1435" s="114"/>
      <c r="D1435" s="115" t="s">
        <v>278</v>
      </c>
      <c r="E1435" s="116">
        <f t="shared" si="96"/>
        <v>1000000</v>
      </c>
      <c r="F1435" s="116">
        <f t="shared" si="96"/>
        <v>1000000</v>
      </c>
      <c r="G1435" s="116">
        <f t="shared" si="91"/>
        <v>100</v>
      </c>
      <c r="H1435" s="4"/>
      <c r="I1435" s="4"/>
      <c r="J1435" s="4"/>
      <c r="K1435" s="4"/>
    </row>
    <row r="1436" spans="1:11" ht="24">
      <c r="A1436" s="208" t="s">
        <v>448</v>
      </c>
      <c r="B1436" s="208"/>
      <c r="C1436" s="208"/>
      <c r="D1436" s="29" t="s">
        <v>417</v>
      </c>
      <c r="E1436" s="30">
        <f t="shared" si="96"/>
        <v>1000000</v>
      </c>
      <c r="F1436" s="30">
        <f t="shared" si="96"/>
        <v>1000000</v>
      </c>
      <c r="G1436" s="30">
        <f aca="true" t="shared" si="97" ref="G1436:G1554">F1436*100/E1436</f>
        <v>100</v>
      </c>
      <c r="H1436" s="4"/>
      <c r="I1436" s="4"/>
      <c r="J1436" s="4"/>
      <c r="K1436" s="4"/>
    </row>
    <row r="1437" spans="1:12" s="39" customFormat="1" ht="11.25">
      <c r="A1437" s="208"/>
      <c r="B1437" s="208"/>
      <c r="C1437" s="208"/>
      <c r="D1437" s="40" t="s">
        <v>556</v>
      </c>
      <c r="E1437" s="35">
        <f t="shared" si="96"/>
        <v>1000000</v>
      </c>
      <c r="F1437" s="35">
        <f t="shared" si="96"/>
        <v>1000000</v>
      </c>
      <c r="G1437" s="35">
        <f t="shared" si="97"/>
        <v>100</v>
      </c>
      <c r="H1437" s="33"/>
      <c r="I1437" s="33"/>
      <c r="J1437" s="33"/>
      <c r="K1437" s="33"/>
      <c r="L1437" s="34"/>
    </row>
    <row r="1438" spans="1:12" s="39" customFormat="1" ht="67.5">
      <c r="A1438" s="208"/>
      <c r="B1438" s="208"/>
      <c r="C1438" s="208"/>
      <c r="D1438" s="40" t="s">
        <v>418</v>
      </c>
      <c r="E1438" s="35">
        <v>1000000</v>
      </c>
      <c r="F1438" s="35">
        <v>1000000</v>
      </c>
      <c r="G1438" s="30">
        <f t="shared" si="97"/>
        <v>100</v>
      </c>
      <c r="H1438" s="33"/>
      <c r="I1438" s="33"/>
      <c r="J1438" s="33"/>
      <c r="K1438" s="33"/>
      <c r="L1438" s="34"/>
    </row>
    <row r="1439" spans="1:11" ht="12">
      <c r="A1439" s="45"/>
      <c r="B1439" s="45"/>
      <c r="C1439" s="45"/>
      <c r="D1439" s="29"/>
      <c r="E1439" s="30"/>
      <c r="F1439" s="30"/>
      <c r="G1439" s="30"/>
      <c r="H1439" s="4"/>
      <c r="I1439" s="4"/>
      <c r="J1439" s="4"/>
      <c r="K1439" s="4"/>
    </row>
    <row r="1440" spans="1:11" s="89" customFormat="1" ht="12">
      <c r="A1440" s="84"/>
      <c r="B1440" s="84"/>
      <c r="C1440" s="84" t="s">
        <v>378</v>
      </c>
      <c r="D1440" s="86" t="s">
        <v>379</v>
      </c>
      <c r="E1440" s="87">
        <f>SUM(E1441)</f>
        <v>1683543</v>
      </c>
      <c r="F1440" s="87">
        <f>SUM(F1441)</f>
        <v>1670090.5999999999</v>
      </c>
      <c r="G1440" s="87">
        <f t="shared" si="97"/>
        <v>99.20094705035748</v>
      </c>
      <c r="H1440" s="88"/>
      <c r="I1440" s="88"/>
      <c r="J1440" s="88"/>
      <c r="K1440" s="88"/>
    </row>
    <row r="1441" spans="1:11" ht="12">
      <c r="A1441" s="91"/>
      <c r="B1441" s="91"/>
      <c r="C1441" s="91"/>
      <c r="D1441" s="93" t="s">
        <v>267</v>
      </c>
      <c r="E1441" s="94">
        <f>SUM(E1442)</f>
        <v>1683543</v>
      </c>
      <c r="F1441" s="94">
        <f>SUM(F1442)</f>
        <v>1670090.5999999999</v>
      </c>
      <c r="G1441" s="94">
        <f t="shared" si="97"/>
        <v>99.20094705035748</v>
      </c>
      <c r="H1441" s="4"/>
      <c r="I1441" s="4"/>
      <c r="J1441" s="4"/>
      <c r="K1441" s="4"/>
    </row>
    <row r="1442" spans="1:11" ht="24">
      <c r="A1442" s="213" t="s">
        <v>448</v>
      </c>
      <c r="B1442" s="214"/>
      <c r="C1442" s="215"/>
      <c r="D1442" s="29" t="s">
        <v>339</v>
      </c>
      <c r="E1442" s="30">
        <f>SUM(E1443,E1450)</f>
        <v>1683543</v>
      </c>
      <c r="F1442" s="30">
        <f>SUM(F1443,F1450)</f>
        <v>1670090.5999999999</v>
      </c>
      <c r="G1442" s="30">
        <f t="shared" si="97"/>
        <v>99.20094705035748</v>
      </c>
      <c r="H1442" s="4"/>
      <c r="I1442" s="4"/>
      <c r="J1442" s="4"/>
      <c r="K1442" s="4"/>
    </row>
    <row r="1443" spans="1:11" ht="24">
      <c r="A1443" s="216"/>
      <c r="B1443" s="217"/>
      <c r="C1443" s="218"/>
      <c r="D1443" s="29" t="s">
        <v>371</v>
      </c>
      <c r="E1443" s="30">
        <f>SUM(E1444:E1449)</f>
        <v>118978</v>
      </c>
      <c r="F1443" s="30">
        <f>SUM(F1444:F1449)</f>
        <v>112082.45999999999</v>
      </c>
      <c r="G1443" s="30">
        <f t="shared" si="97"/>
        <v>94.20435710803677</v>
      </c>
      <c r="H1443" s="4"/>
      <c r="I1443" s="4"/>
      <c r="J1443" s="4"/>
      <c r="K1443" s="4"/>
    </row>
    <row r="1444" spans="1:12" s="39" customFormat="1" ht="22.5">
      <c r="A1444" s="216"/>
      <c r="B1444" s="217"/>
      <c r="C1444" s="218"/>
      <c r="D1444" s="31" t="s">
        <v>461</v>
      </c>
      <c r="E1444" s="35">
        <v>82650</v>
      </c>
      <c r="F1444" s="35">
        <v>78326.9</v>
      </c>
      <c r="G1444" s="35">
        <f t="shared" si="97"/>
        <v>94.76938898971565</v>
      </c>
      <c r="H1444" s="33"/>
      <c r="I1444" s="33"/>
      <c r="J1444" s="33"/>
      <c r="K1444" s="33"/>
      <c r="L1444" s="34"/>
    </row>
    <row r="1445" spans="1:12" s="39" customFormat="1" ht="22.5">
      <c r="A1445" s="216"/>
      <c r="B1445" s="217"/>
      <c r="C1445" s="218"/>
      <c r="D1445" s="31" t="s">
        <v>482</v>
      </c>
      <c r="E1445" s="35">
        <v>6249</v>
      </c>
      <c r="F1445" s="35">
        <v>6248.7</v>
      </c>
      <c r="G1445" s="35">
        <f t="shared" si="97"/>
        <v>99.9951992318771</v>
      </c>
      <c r="H1445" s="33"/>
      <c r="I1445" s="33"/>
      <c r="J1445" s="33"/>
      <c r="K1445" s="33"/>
      <c r="L1445" s="34"/>
    </row>
    <row r="1446" spans="1:12" s="39" customFormat="1" ht="22.5">
      <c r="A1446" s="216"/>
      <c r="B1446" s="217"/>
      <c r="C1446" s="218"/>
      <c r="D1446" s="40" t="s">
        <v>489</v>
      </c>
      <c r="E1446" s="35">
        <v>8000</v>
      </c>
      <c r="F1446" s="35">
        <v>7060</v>
      </c>
      <c r="G1446" s="35">
        <f t="shared" si="97"/>
        <v>88.25</v>
      </c>
      <c r="H1446" s="33"/>
      <c r="I1446" s="33"/>
      <c r="J1446" s="33"/>
      <c r="K1446" s="33"/>
      <c r="L1446" s="34"/>
    </row>
    <row r="1447" spans="1:12" s="39" customFormat="1" ht="22.5">
      <c r="A1447" s="216"/>
      <c r="B1447" s="217"/>
      <c r="C1447" s="218"/>
      <c r="D1447" s="31" t="s">
        <v>477</v>
      </c>
      <c r="E1447" s="35">
        <v>15407</v>
      </c>
      <c r="F1447" s="35">
        <v>14055.06</v>
      </c>
      <c r="G1447" s="35">
        <f t="shared" si="97"/>
        <v>91.22515739598883</v>
      </c>
      <c r="H1447" s="33"/>
      <c r="I1447" s="33"/>
      <c r="J1447" s="33"/>
      <c r="K1447" s="33"/>
      <c r="L1447" s="34"/>
    </row>
    <row r="1448" spans="1:12" s="39" customFormat="1" ht="11.25">
      <c r="A1448" s="216"/>
      <c r="B1448" s="217"/>
      <c r="C1448" s="218"/>
      <c r="D1448" s="31" t="s">
        <v>478</v>
      </c>
      <c r="E1448" s="35">
        <v>2172</v>
      </c>
      <c r="F1448" s="35">
        <v>2013.8</v>
      </c>
      <c r="G1448" s="35">
        <f t="shared" si="97"/>
        <v>92.71639042357275</v>
      </c>
      <c r="H1448" s="33"/>
      <c r="I1448" s="33"/>
      <c r="J1448" s="33"/>
      <c r="K1448" s="33"/>
      <c r="L1448" s="34"/>
    </row>
    <row r="1449" spans="1:12" s="39" customFormat="1" ht="11.25">
      <c r="A1449" s="216"/>
      <c r="B1449" s="217"/>
      <c r="C1449" s="218"/>
      <c r="D1449" s="31" t="s">
        <v>473</v>
      </c>
      <c r="E1449" s="35">
        <v>4500</v>
      </c>
      <c r="F1449" s="35">
        <v>4378</v>
      </c>
      <c r="G1449" s="35">
        <f t="shared" si="97"/>
        <v>97.28888888888889</v>
      </c>
      <c r="H1449" s="33"/>
      <c r="I1449" s="33"/>
      <c r="J1449" s="33"/>
      <c r="K1449" s="33"/>
      <c r="L1449" s="34"/>
    </row>
    <row r="1450" spans="1:11" ht="36">
      <c r="A1450" s="216"/>
      <c r="B1450" s="217"/>
      <c r="C1450" s="218"/>
      <c r="D1450" s="23" t="s">
        <v>367</v>
      </c>
      <c r="E1450" s="24">
        <f>SUM(E1451,E1453,E1455,E1457)</f>
        <v>1564565</v>
      </c>
      <c r="F1450" s="24">
        <f>SUM(F1451,F1453,F1455,F1457)</f>
        <v>1558008.14</v>
      </c>
      <c r="G1450" s="24">
        <f t="shared" si="97"/>
        <v>99.58091482296996</v>
      </c>
      <c r="H1450" s="4"/>
      <c r="I1450" s="4"/>
      <c r="J1450" s="4"/>
      <c r="K1450" s="4"/>
    </row>
    <row r="1451" spans="1:12" s="39" customFormat="1" ht="22.5">
      <c r="A1451" s="216"/>
      <c r="B1451" s="217"/>
      <c r="C1451" s="218"/>
      <c r="D1451" s="31" t="s">
        <v>165</v>
      </c>
      <c r="E1451" s="32">
        <f>SUM(E1452)</f>
        <v>6877.89</v>
      </c>
      <c r="F1451" s="32">
        <f>SUM(F1452)</f>
        <v>2067.15</v>
      </c>
      <c r="G1451" s="32">
        <f t="shared" si="97"/>
        <v>30.055002333564506</v>
      </c>
      <c r="H1451" s="33"/>
      <c r="I1451" s="33"/>
      <c r="J1451" s="33"/>
      <c r="K1451" s="33"/>
      <c r="L1451" s="34"/>
    </row>
    <row r="1452" spans="1:12" s="39" customFormat="1" ht="22.5">
      <c r="A1452" s="216"/>
      <c r="B1452" s="217"/>
      <c r="C1452" s="218"/>
      <c r="D1452" s="31" t="s">
        <v>406</v>
      </c>
      <c r="E1452" s="32">
        <v>6877.89</v>
      </c>
      <c r="F1452" s="32">
        <v>2067.15</v>
      </c>
      <c r="G1452" s="32">
        <f t="shared" si="97"/>
        <v>30.055002333564506</v>
      </c>
      <c r="H1452" s="33"/>
      <c r="I1452" s="33"/>
      <c r="J1452" s="33"/>
      <c r="K1452" s="33"/>
      <c r="L1452" s="34"/>
    </row>
    <row r="1453" spans="1:12" s="39" customFormat="1" ht="11.25">
      <c r="A1453" s="216"/>
      <c r="B1453" s="217"/>
      <c r="C1453" s="218"/>
      <c r="D1453" s="31" t="s">
        <v>147</v>
      </c>
      <c r="E1453" s="32">
        <f>SUM(E1454)</f>
        <v>1554865</v>
      </c>
      <c r="F1453" s="32">
        <f>SUM(F1454)</f>
        <v>1553324.41</v>
      </c>
      <c r="G1453" s="32">
        <f t="shared" si="97"/>
        <v>99.9009180861361</v>
      </c>
      <c r="H1453" s="33"/>
      <c r="I1453" s="33"/>
      <c r="J1453" s="33"/>
      <c r="K1453" s="33"/>
      <c r="L1453" s="34"/>
    </row>
    <row r="1454" spans="1:12" s="39" customFormat="1" ht="22.5">
      <c r="A1454" s="216"/>
      <c r="B1454" s="217"/>
      <c r="C1454" s="218"/>
      <c r="D1454" s="31" t="s">
        <v>406</v>
      </c>
      <c r="E1454" s="32">
        <v>1554865</v>
      </c>
      <c r="F1454" s="32">
        <v>1553324.41</v>
      </c>
      <c r="G1454" s="32">
        <f t="shared" si="97"/>
        <v>99.9009180861361</v>
      </c>
      <c r="H1454" s="33"/>
      <c r="I1454" s="33"/>
      <c r="J1454" s="33"/>
      <c r="K1454" s="33"/>
      <c r="L1454" s="34"/>
    </row>
    <row r="1455" spans="1:12" s="39" customFormat="1" ht="33.75">
      <c r="A1455" s="216"/>
      <c r="B1455" s="217"/>
      <c r="C1455" s="218"/>
      <c r="D1455" s="31" t="s">
        <v>167</v>
      </c>
      <c r="E1455" s="32">
        <f>SUM(E1456)</f>
        <v>1000</v>
      </c>
      <c r="F1455" s="32">
        <f>SUM(F1456)</f>
        <v>794.47</v>
      </c>
      <c r="G1455" s="32">
        <f t="shared" si="97"/>
        <v>79.447</v>
      </c>
      <c r="H1455" s="33"/>
      <c r="I1455" s="33"/>
      <c r="J1455" s="33"/>
      <c r="K1455" s="33"/>
      <c r="L1455" s="34"/>
    </row>
    <row r="1456" spans="1:12" s="39" customFormat="1" ht="22.5">
      <c r="A1456" s="216"/>
      <c r="B1456" s="217"/>
      <c r="C1456" s="218"/>
      <c r="D1456" s="31" t="s">
        <v>406</v>
      </c>
      <c r="E1456" s="32">
        <v>1000</v>
      </c>
      <c r="F1456" s="32">
        <v>794.47</v>
      </c>
      <c r="G1456" s="32">
        <f t="shared" si="97"/>
        <v>79.447</v>
      </c>
      <c r="H1456" s="33"/>
      <c r="I1456" s="33"/>
      <c r="J1456" s="33"/>
      <c r="K1456" s="33"/>
      <c r="L1456" s="34"/>
    </row>
    <row r="1457" spans="1:12" s="39" customFormat="1" ht="33.75">
      <c r="A1457" s="219"/>
      <c r="B1457" s="220"/>
      <c r="C1457" s="221"/>
      <c r="D1457" s="31" t="s">
        <v>497</v>
      </c>
      <c r="E1457" s="35">
        <v>1822.11</v>
      </c>
      <c r="F1457" s="35">
        <v>1822.11</v>
      </c>
      <c r="G1457" s="35">
        <f t="shared" si="97"/>
        <v>100</v>
      </c>
      <c r="H1457" s="33"/>
      <c r="I1457" s="33"/>
      <c r="J1457" s="33"/>
      <c r="K1457" s="33"/>
      <c r="L1457" s="34"/>
    </row>
    <row r="1458" spans="1:11" ht="12">
      <c r="A1458" s="45"/>
      <c r="B1458" s="45"/>
      <c r="C1458" s="45"/>
      <c r="D1458" s="29"/>
      <c r="E1458" s="30"/>
      <c r="F1458" s="30"/>
      <c r="G1458" s="30"/>
      <c r="H1458" s="4"/>
      <c r="I1458" s="4"/>
      <c r="J1458" s="4"/>
      <c r="K1458" s="4"/>
    </row>
    <row r="1459" spans="1:11" s="82" customFormat="1" ht="12">
      <c r="A1459" s="84"/>
      <c r="B1459" s="84"/>
      <c r="C1459" s="84">
        <v>90003</v>
      </c>
      <c r="D1459" s="86" t="s">
        <v>276</v>
      </c>
      <c r="E1459" s="87">
        <f>SUM(E1460)</f>
        <v>247448.71</v>
      </c>
      <c r="F1459" s="87">
        <f>SUM(F1460)</f>
        <v>246658.16999999998</v>
      </c>
      <c r="G1459" s="87">
        <f t="shared" si="97"/>
        <v>99.68052369317262</v>
      </c>
      <c r="H1459" s="81"/>
      <c r="I1459" s="81"/>
      <c r="J1459" s="81"/>
      <c r="K1459" s="81"/>
    </row>
    <row r="1460" spans="1:11" s="1" customFormat="1" ht="12">
      <c r="A1460" s="91"/>
      <c r="B1460" s="91"/>
      <c r="C1460" s="91"/>
      <c r="D1460" s="93" t="s">
        <v>264</v>
      </c>
      <c r="E1460" s="94">
        <f>SUM(E1461,E1463)</f>
        <v>247448.71</v>
      </c>
      <c r="F1460" s="94">
        <f>SUM(F1461,F1463)</f>
        <v>246658.16999999998</v>
      </c>
      <c r="G1460" s="94">
        <f t="shared" si="97"/>
        <v>99.68052369317262</v>
      </c>
      <c r="H1460" s="4"/>
      <c r="I1460" s="4"/>
      <c r="J1460" s="4"/>
      <c r="K1460" s="4"/>
    </row>
    <row r="1461" spans="1:11" s="1" customFormat="1" ht="24">
      <c r="A1461" s="209" t="s">
        <v>448</v>
      </c>
      <c r="B1461" s="209"/>
      <c r="C1461" s="209"/>
      <c r="D1461" s="23" t="s">
        <v>364</v>
      </c>
      <c r="E1461" s="24">
        <f>SUM(E1462)</f>
        <v>243141.8</v>
      </c>
      <c r="F1461" s="24">
        <f>SUM(F1462)</f>
        <v>243141.8</v>
      </c>
      <c r="G1461" s="24">
        <f t="shared" si="97"/>
        <v>100</v>
      </c>
      <c r="H1461" s="4"/>
      <c r="I1461" s="4"/>
      <c r="J1461" s="4"/>
      <c r="K1461" s="4"/>
    </row>
    <row r="1462" spans="1:11" s="34" customFormat="1" ht="56.25">
      <c r="A1462" s="209"/>
      <c r="B1462" s="209"/>
      <c r="C1462" s="209"/>
      <c r="D1462" s="31" t="s">
        <v>409</v>
      </c>
      <c r="E1462" s="35">
        <v>243141.8</v>
      </c>
      <c r="F1462" s="32">
        <v>243141.8</v>
      </c>
      <c r="G1462" s="35">
        <f t="shared" si="97"/>
        <v>100</v>
      </c>
      <c r="H1462" s="33"/>
      <c r="I1462" s="33"/>
      <c r="J1462" s="33"/>
      <c r="K1462" s="33"/>
    </row>
    <row r="1463" spans="1:11" s="1" customFormat="1" ht="24">
      <c r="A1463" s="209"/>
      <c r="B1463" s="209"/>
      <c r="C1463" s="209"/>
      <c r="D1463" s="23" t="s">
        <v>340</v>
      </c>
      <c r="E1463" s="24">
        <f>SUM(E1464)</f>
        <v>4306.91</v>
      </c>
      <c r="F1463" s="24">
        <f>SUM(F1464)</f>
        <v>3516.37</v>
      </c>
      <c r="G1463" s="24">
        <f t="shared" si="97"/>
        <v>81.64484514419851</v>
      </c>
      <c r="H1463" s="4"/>
      <c r="I1463" s="4"/>
      <c r="J1463" s="4"/>
      <c r="K1463" s="4"/>
    </row>
    <row r="1464" spans="1:11" s="1" customFormat="1" ht="36">
      <c r="A1464" s="209"/>
      <c r="B1464" s="209"/>
      <c r="C1464" s="209"/>
      <c r="D1464" s="23" t="s">
        <v>366</v>
      </c>
      <c r="E1464" s="24">
        <f>SUM(E1465,E1468)</f>
        <v>4306.91</v>
      </c>
      <c r="F1464" s="24">
        <f>SUM(F1465,F1468)</f>
        <v>3516.37</v>
      </c>
      <c r="G1464" s="24">
        <f t="shared" si="97"/>
        <v>81.64484514419851</v>
      </c>
      <c r="H1464" s="4"/>
      <c r="I1464" s="4"/>
      <c r="J1464" s="4"/>
      <c r="K1464" s="4"/>
    </row>
    <row r="1465" spans="1:11" s="34" customFormat="1" ht="22.5">
      <c r="A1465" s="209"/>
      <c r="B1465" s="209"/>
      <c r="C1465" s="209"/>
      <c r="D1465" s="31" t="s">
        <v>165</v>
      </c>
      <c r="E1465" s="32">
        <f>SUM(E1466:E1467)</f>
        <v>1106.9099999999999</v>
      </c>
      <c r="F1465" s="32">
        <f>SUM(F1466:F1467)</f>
        <v>978.37</v>
      </c>
      <c r="G1465" s="32">
        <f t="shared" si="97"/>
        <v>88.38749311145442</v>
      </c>
      <c r="H1465" s="33"/>
      <c r="I1465" s="33"/>
      <c r="J1465" s="33"/>
      <c r="K1465" s="33"/>
    </row>
    <row r="1466" spans="1:11" s="34" customFormat="1" ht="33.75">
      <c r="A1466" s="209"/>
      <c r="B1466" s="209"/>
      <c r="C1466" s="209"/>
      <c r="D1466" s="31" t="s">
        <v>517</v>
      </c>
      <c r="E1466" s="32">
        <v>300</v>
      </c>
      <c r="F1466" s="32">
        <v>171.46</v>
      </c>
      <c r="G1466" s="32">
        <f t="shared" si="97"/>
        <v>57.153333333333336</v>
      </c>
      <c r="H1466" s="33"/>
      <c r="I1466" s="33"/>
      <c r="J1466" s="33"/>
      <c r="K1466" s="33"/>
    </row>
    <row r="1467" spans="1:11" s="34" customFormat="1" ht="33.75">
      <c r="A1467" s="209"/>
      <c r="B1467" s="209"/>
      <c r="C1467" s="209"/>
      <c r="D1467" s="40" t="s">
        <v>229</v>
      </c>
      <c r="E1467" s="32">
        <v>806.91</v>
      </c>
      <c r="F1467" s="32">
        <v>806.91</v>
      </c>
      <c r="G1467" s="32">
        <f t="shared" si="97"/>
        <v>100</v>
      </c>
      <c r="H1467" s="33"/>
      <c r="I1467" s="33"/>
      <c r="J1467" s="33"/>
      <c r="K1467" s="33"/>
    </row>
    <row r="1468" spans="1:11" s="34" customFormat="1" ht="11.25">
      <c r="A1468" s="209"/>
      <c r="B1468" s="209"/>
      <c r="C1468" s="209"/>
      <c r="D1468" s="31" t="s">
        <v>147</v>
      </c>
      <c r="E1468" s="32">
        <f>SUM(E1469:E1469)</f>
        <v>3200</v>
      </c>
      <c r="F1468" s="32">
        <f>SUM(F1469:F1469)</f>
        <v>2538</v>
      </c>
      <c r="G1468" s="32">
        <f t="shared" si="97"/>
        <v>79.3125</v>
      </c>
      <c r="H1468" s="33"/>
      <c r="I1468" s="33"/>
      <c r="J1468" s="33"/>
      <c r="K1468" s="33"/>
    </row>
    <row r="1469" spans="1:11" s="34" customFormat="1" ht="33.75">
      <c r="A1469" s="209"/>
      <c r="B1469" s="209"/>
      <c r="C1469" s="209"/>
      <c r="D1469" s="31" t="s">
        <v>517</v>
      </c>
      <c r="E1469" s="32">
        <v>3200</v>
      </c>
      <c r="F1469" s="32">
        <v>2538</v>
      </c>
      <c r="G1469" s="32">
        <f t="shared" si="97"/>
        <v>79.3125</v>
      </c>
      <c r="H1469" s="33"/>
      <c r="I1469" s="33"/>
      <c r="J1469" s="33"/>
      <c r="K1469" s="33"/>
    </row>
    <row r="1470" spans="1:11" ht="12">
      <c r="A1470" s="45"/>
      <c r="B1470" s="45"/>
      <c r="C1470" s="45"/>
      <c r="D1470" s="29"/>
      <c r="E1470" s="30"/>
      <c r="F1470" s="30"/>
      <c r="G1470" s="30"/>
      <c r="H1470" s="4"/>
      <c r="I1470" s="4"/>
      <c r="J1470" s="4"/>
      <c r="K1470" s="4"/>
    </row>
    <row r="1471" spans="1:11" s="57" customFormat="1" ht="24">
      <c r="A1471" s="53"/>
      <c r="B1471" s="53"/>
      <c r="C1471" s="53">
        <v>90004</v>
      </c>
      <c r="D1471" s="54" t="s">
        <v>288</v>
      </c>
      <c r="E1471" s="55">
        <f>SUM(E1472,E1490)</f>
        <v>357776.72</v>
      </c>
      <c r="F1471" s="55">
        <f>SUM(F1472,F1490)</f>
        <v>355712.54</v>
      </c>
      <c r="G1471" s="55">
        <f t="shared" si="97"/>
        <v>99.42305357374846</v>
      </c>
      <c r="H1471" s="56"/>
      <c r="I1471" s="56"/>
      <c r="J1471" s="56"/>
      <c r="K1471" s="56"/>
    </row>
    <row r="1472" spans="1:11" s="8" customFormat="1" ht="12">
      <c r="A1472" s="58"/>
      <c r="B1472" s="58"/>
      <c r="C1472" s="58"/>
      <c r="D1472" s="5" t="s">
        <v>264</v>
      </c>
      <c r="E1472" s="6">
        <f>SUM(E1473,E1476)</f>
        <v>257776.71999999997</v>
      </c>
      <c r="F1472" s="6">
        <f>SUM(F1473,F1476)</f>
        <v>255712.53999999998</v>
      </c>
      <c r="G1472" s="6">
        <f t="shared" si="97"/>
        <v>99.19923723135277</v>
      </c>
      <c r="H1472" s="7"/>
      <c r="I1472" s="7"/>
      <c r="J1472" s="7"/>
      <c r="K1472" s="7"/>
    </row>
    <row r="1473" spans="1:11" s="8" customFormat="1" ht="24">
      <c r="A1473" s="180" t="s">
        <v>448</v>
      </c>
      <c r="B1473" s="181"/>
      <c r="C1473" s="182"/>
      <c r="D1473" s="10" t="s">
        <v>338</v>
      </c>
      <c r="E1473" s="11">
        <f>SUM(E1474)</f>
        <v>176767.36</v>
      </c>
      <c r="F1473" s="11">
        <f>SUM(F1474)</f>
        <v>176767.36</v>
      </c>
      <c r="G1473" s="11">
        <f t="shared" si="97"/>
        <v>100.00000000000001</v>
      </c>
      <c r="H1473" s="7"/>
      <c r="I1473" s="7"/>
      <c r="J1473" s="7"/>
      <c r="K1473" s="7"/>
    </row>
    <row r="1474" spans="1:11" s="15" customFormat="1" ht="67.5">
      <c r="A1474" s="183"/>
      <c r="B1474" s="184"/>
      <c r="C1474" s="185"/>
      <c r="D1474" s="26" t="s">
        <v>211</v>
      </c>
      <c r="E1474" s="19">
        <v>176767.36</v>
      </c>
      <c r="F1474" s="19">
        <v>176767.36</v>
      </c>
      <c r="G1474" s="19">
        <f t="shared" si="97"/>
        <v>100.00000000000001</v>
      </c>
      <c r="H1474" s="14"/>
      <c r="I1474" s="14"/>
      <c r="J1474" s="14"/>
      <c r="K1474" s="14"/>
    </row>
    <row r="1475" spans="1:11" s="44" customFormat="1" ht="33.75">
      <c r="A1475" s="183"/>
      <c r="B1475" s="184"/>
      <c r="C1475" s="185"/>
      <c r="D1475" s="41" t="s">
        <v>210</v>
      </c>
      <c r="E1475" s="47">
        <v>3500</v>
      </c>
      <c r="F1475" s="47">
        <v>3500</v>
      </c>
      <c r="G1475" s="47">
        <f t="shared" si="97"/>
        <v>100</v>
      </c>
      <c r="H1475" s="43"/>
      <c r="I1475" s="43"/>
      <c r="J1475" s="43"/>
      <c r="K1475" s="43"/>
    </row>
    <row r="1476" spans="1:11" s="8" customFormat="1" ht="24">
      <c r="A1476" s="183"/>
      <c r="B1476" s="184"/>
      <c r="C1476" s="185"/>
      <c r="D1476" s="10" t="s">
        <v>340</v>
      </c>
      <c r="E1476" s="11">
        <f>SUM(E1477,E1479)</f>
        <v>81009.36</v>
      </c>
      <c r="F1476" s="11">
        <f>SUM(F1477,F1479)</f>
        <v>78945.18</v>
      </c>
      <c r="G1476" s="11">
        <f t="shared" si="97"/>
        <v>97.45192407395885</v>
      </c>
      <c r="H1476" s="7"/>
      <c r="I1476" s="7"/>
      <c r="J1476" s="7"/>
      <c r="K1476" s="7"/>
    </row>
    <row r="1477" spans="1:11" s="8" customFormat="1" ht="24">
      <c r="A1477" s="183"/>
      <c r="B1477" s="184"/>
      <c r="C1477" s="185"/>
      <c r="D1477" s="10" t="s">
        <v>398</v>
      </c>
      <c r="E1477" s="11">
        <f>SUM(E1478:E1478)</f>
        <v>1000</v>
      </c>
      <c r="F1477" s="11">
        <f>SUM(F1478:F1478)</f>
        <v>400</v>
      </c>
      <c r="G1477" s="11">
        <f t="shared" si="97"/>
        <v>40</v>
      </c>
      <c r="H1477" s="7"/>
      <c r="I1477" s="7"/>
      <c r="J1477" s="7"/>
      <c r="K1477" s="7"/>
    </row>
    <row r="1478" spans="1:11" s="15" customFormat="1" ht="11.25">
      <c r="A1478" s="183"/>
      <c r="B1478" s="184"/>
      <c r="C1478" s="185"/>
      <c r="D1478" s="26" t="s">
        <v>473</v>
      </c>
      <c r="E1478" s="13">
        <v>1000</v>
      </c>
      <c r="F1478" s="13">
        <v>400</v>
      </c>
      <c r="G1478" s="13">
        <f t="shared" si="97"/>
        <v>40</v>
      </c>
      <c r="H1478" s="14"/>
      <c r="I1478" s="14"/>
      <c r="J1478" s="14"/>
      <c r="K1478" s="14"/>
    </row>
    <row r="1479" spans="1:11" s="8" customFormat="1" ht="36">
      <c r="A1479" s="183"/>
      <c r="B1479" s="184"/>
      <c r="C1479" s="185"/>
      <c r="D1479" s="10" t="s">
        <v>397</v>
      </c>
      <c r="E1479" s="11">
        <f>SUM(E1480,E1485)</f>
        <v>80009.36</v>
      </c>
      <c r="F1479" s="11">
        <f>SUM(F1480,F1485)</f>
        <v>78545.18</v>
      </c>
      <c r="G1479" s="11">
        <f t="shared" si="97"/>
        <v>98.16998911127396</v>
      </c>
      <c r="H1479" s="7"/>
      <c r="I1479" s="7"/>
      <c r="J1479" s="7"/>
      <c r="K1479" s="7"/>
    </row>
    <row r="1480" spans="1:11" s="15" customFormat="1" ht="22.5">
      <c r="A1480" s="183"/>
      <c r="B1480" s="184"/>
      <c r="C1480" s="185"/>
      <c r="D1480" s="26" t="s">
        <v>165</v>
      </c>
      <c r="E1480" s="13">
        <f>SUM(E1481:E1484)</f>
        <v>3891.3599999999997</v>
      </c>
      <c r="F1480" s="13">
        <f>SUM(F1481:F1484)</f>
        <v>3888.87</v>
      </c>
      <c r="G1480" s="13">
        <f t="shared" si="97"/>
        <v>99.93601208831875</v>
      </c>
      <c r="H1480" s="14"/>
      <c r="I1480" s="14"/>
      <c r="J1480" s="14"/>
      <c r="K1480" s="14"/>
    </row>
    <row r="1481" spans="1:11" s="15" customFormat="1" ht="22.5">
      <c r="A1481" s="183"/>
      <c r="B1481" s="184"/>
      <c r="C1481" s="185"/>
      <c r="D1481" s="48" t="s">
        <v>110</v>
      </c>
      <c r="E1481" s="13">
        <v>701</v>
      </c>
      <c r="F1481" s="13">
        <v>700.5</v>
      </c>
      <c r="G1481" s="13">
        <f t="shared" si="97"/>
        <v>99.9286733238231</v>
      </c>
      <c r="H1481" s="14"/>
      <c r="I1481" s="14"/>
      <c r="J1481" s="14"/>
      <c r="K1481" s="14"/>
    </row>
    <row r="1482" spans="1:11" s="15" customFormat="1" ht="11.25" customHeight="1">
      <c r="A1482" s="183"/>
      <c r="B1482" s="184"/>
      <c r="C1482" s="185"/>
      <c r="D1482" s="48" t="s">
        <v>111</v>
      </c>
      <c r="E1482" s="13">
        <v>794.78</v>
      </c>
      <c r="F1482" s="13">
        <v>794.18</v>
      </c>
      <c r="G1482" s="13">
        <f t="shared" si="97"/>
        <v>99.92450741085584</v>
      </c>
      <c r="H1482" s="14"/>
      <c r="I1482" s="14"/>
      <c r="J1482" s="14"/>
      <c r="K1482" s="14"/>
    </row>
    <row r="1483" spans="1:11" s="15" customFormat="1" ht="22.5">
      <c r="A1483" s="183"/>
      <c r="B1483" s="184"/>
      <c r="C1483" s="185"/>
      <c r="D1483" s="48" t="s">
        <v>112</v>
      </c>
      <c r="E1483" s="13">
        <v>775.59</v>
      </c>
      <c r="F1483" s="13">
        <v>774.2</v>
      </c>
      <c r="G1483" s="13">
        <f t="shared" si="97"/>
        <v>99.82078159852499</v>
      </c>
      <c r="H1483" s="14"/>
      <c r="I1483" s="14"/>
      <c r="J1483" s="14"/>
      <c r="K1483" s="14"/>
    </row>
    <row r="1484" spans="1:11" s="15" customFormat="1" ht="33.75">
      <c r="A1484" s="183"/>
      <c r="B1484" s="184"/>
      <c r="C1484" s="185"/>
      <c r="D1484" s="12" t="s">
        <v>228</v>
      </c>
      <c r="E1484" s="13">
        <v>1619.99</v>
      </c>
      <c r="F1484" s="13">
        <v>1619.99</v>
      </c>
      <c r="G1484" s="13">
        <f t="shared" si="97"/>
        <v>100</v>
      </c>
      <c r="H1484" s="14"/>
      <c r="I1484" s="14"/>
      <c r="J1484" s="14"/>
      <c r="K1484" s="14"/>
    </row>
    <row r="1485" spans="1:11" s="15" customFormat="1" ht="11.25">
      <c r="A1485" s="183"/>
      <c r="B1485" s="184"/>
      <c r="C1485" s="185"/>
      <c r="D1485" s="26" t="s">
        <v>147</v>
      </c>
      <c r="E1485" s="13">
        <f>SUM(E1486:E1488)</f>
        <v>76118</v>
      </c>
      <c r="F1485" s="13">
        <f>SUM(F1486:F1488)</f>
        <v>74656.31</v>
      </c>
      <c r="G1485" s="13">
        <f t="shared" si="97"/>
        <v>98.07970519456633</v>
      </c>
      <c r="H1485" s="14"/>
      <c r="I1485" s="14"/>
      <c r="J1485" s="14"/>
      <c r="K1485" s="14"/>
    </row>
    <row r="1486" spans="1:11" s="15" customFormat="1" ht="33.75">
      <c r="A1486" s="183"/>
      <c r="B1486" s="184"/>
      <c r="C1486" s="185"/>
      <c r="D1486" s="26" t="s">
        <v>399</v>
      </c>
      <c r="E1486" s="13">
        <v>76000</v>
      </c>
      <c r="F1486" s="13">
        <v>74538.31</v>
      </c>
      <c r="G1486" s="13">
        <f t="shared" si="97"/>
        <v>98.07672368421052</v>
      </c>
      <c r="H1486" s="14"/>
      <c r="I1486" s="14"/>
      <c r="J1486" s="14"/>
      <c r="K1486" s="14"/>
    </row>
    <row r="1487" spans="1:11" s="8" customFormat="1" ht="22.5">
      <c r="A1487" s="183"/>
      <c r="B1487" s="184"/>
      <c r="C1487" s="185"/>
      <c r="D1487" s="48" t="s">
        <v>518</v>
      </c>
      <c r="E1487" s="18">
        <v>99</v>
      </c>
      <c r="F1487" s="18">
        <v>99</v>
      </c>
      <c r="G1487" s="18">
        <f t="shared" si="97"/>
        <v>100</v>
      </c>
      <c r="H1487" s="7"/>
      <c r="I1487" s="7"/>
      <c r="J1487" s="7"/>
      <c r="K1487" s="7"/>
    </row>
    <row r="1488" spans="1:11" s="8" customFormat="1" ht="33.75">
      <c r="A1488" s="186"/>
      <c r="B1488" s="187"/>
      <c r="C1488" s="188"/>
      <c r="D1488" s="26" t="s">
        <v>212</v>
      </c>
      <c r="E1488" s="18">
        <v>19</v>
      </c>
      <c r="F1488" s="18">
        <v>19</v>
      </c>
      <c r="G1488" s="18">
        <f t="shared" si="97"/>
        <v>100</v>
      </c>
      <c r="H1488" s="7"/>
      <c r="I1488" s="7"/>
      <c r="J1488" s="7"/>
      <c r="K1488" s="7"/>
    </row>
    <row r="1489" spans="1:12" s="21" customFormat="1" ht="12">
      <c r="A1489" s="16"/>
      <c r="B1489" s="16"/>
      <c r="C1489" s="16"/>
      <c r="D1489" s="17"/>
      <c r="E1489" s="18"/>
      <c r="F1489" s="18"/>
      <c r="G1489" s="18"/>
      <c r="H1489" s="7"/>
      <c r="I1489" s="7"/>
      <c r="J1489" s="7"/>
      <c r="K1489" s="7"/>
      <c r="L1489" s="8"/>
    </row>
    <row r="1490" spans="1:12" s="21" customFormat="1" ht="12">
      <c r="A1490" s="99"/>
      <c r="B1490" s="99"/>
      <c r="C1490" s="99"/>
      <c r="D1490" s="101" t="s">
        <v>278</v>
      </c>
      <c r="E1490" s="102">
        <f>E1491</f>
        <v>100000</v>
      </c>
      <c r="F1490" s="102">
        <f>F1491</f>
        <v>100000</v>
      </c>
      <c r="G1490" s="102">
        <f>F1490*100/E1490</f>
        <v>100</v>
      </c>
      <c r="H1490" s="7"/>
      <c r="I1490" s="7"/>
      <c r="J1490" s="7"/>
      <c r="K1490" s="7"/>
      <c r="L1490" s="8"/>
    </row>
    <row r="1491" spans="1:12" s="21" customFormat="1" ht="24">
      <c r="A1491" s="207" t="s">
        <v>448</v>
      </c>
      <c r="B1491" s="207"/>
      <c r="C1491" s="207"/>
      <c r="D1491" s="17" t="s">
        <v>370</v>
      </c>
      <c r="E1491" s="18">
        <f>SUM(E1492)</f>
        <v>100000</v>
      </c>
      <c r="F1491" s="18">
        <f>SUM(F1492)</f>
        <v>100000</v>
      </c>
      <c r="G1491" s="18">
        <f>F1491*100/E1491</f>
        <v>100</v>
      </c>
      <c r="H1491" s="7"/>
      <c r="I1491" s="7"/>
      <c r="J1491" s="7"/>
      <c r="K1491" s="7"/>
      <c r="L1491" s="8"/>
    </row>
    <row r="1492" spans="1:12" s="36" customFormat="1" ht="78.75">
      <c r="A1492" s="207"/>
      <c r="B1492" s="207"/>
      <c r="C1492" s="207"/>
      <c r="D1492" s="12" t="s">
        <v>35</v>
      </c>
      <c r="E1492" s="19">
        <f>SUM(E1493)</f>
        <v>100000</v>
      </c>
      <c r="F1492" s="19">
        <f>SUM(F1493)</f>
        <v>100000</v>
      </c>
      <c r="G1492" s="19">
        <f>F1492*100/E1492</f>
        <v>100</v>
      </c>
      <c r="H1492" s="14"/>
      <c r="I1492" s="14"/>
      <c r="J1492" s="14"/>
      <c r="K1492" s="14"/>
      <c r="L1492" s="15"/>
    </row>
    <row r="1493" spans="1:12" s="36" customFormat="1" ht="48" customHeight="1">
      <c r="A1493" s="207"/>
      <c r="B1493" s="207"/>
      <c r="C1493" s="207"/>
      <c r="D1493" s="12" t="s">
        <v>113</v>
      </c>
      <c r="E1493" s="19">
        <v>100000</v>
      </c>
      <c r="F1493" s="19">
        <v>100000</v>
      </c>
      <c r="G1493" s="18">
        <f>F1493*100/E1493</f>
        <v>100</v>
      </c>
      <c r="H1493" s="14"/>
      <c r="I1493" s="14"/>
      <c r="J1493" s="14"/>
      <c r="K1493" s="14"/>
      <c r="L1493" s="15"/>
    </row>
    <row r="1494" spans="1:12" s="21" customFormat="1" ht="12">
      <c r="A1494" s="16"/>
      <c r="B1494" s="16"/>
      <c r="C1494" s="16"/>
      <c r="D1494" s="17"/>
      <c r="E1494" s="18"/>
      <c r="F1494" s="18"/>
      <c r="G1494" s="18"/>
      <c r="H1494" s="7"/>
      <c r="I1494" s="7"/>
      <c r="J1494" s="7"/>
      <c r="K1494" s="7"/>
      <c r="L1494" s="8"/>
    </row>
    <row r="1495" spans="1:12" s="21" customFormat="1" ht="24">
      <c r="A1495" s="53"/>
      <c r="B1495" s="53"/>
      <c r="C1495" s="53" t="s">
        <v>456</v>
      </c>
      <c r="D1495" s="54" t="s">
        <v>457</v>
      </c>
      <c r="E1495" s="55">
        <f>SUM(E1496)</f>
        <v>30000</v>
      </c>
      <c r="F1495" s="55">
        <f>SUM(F1496)</f>
        <v>0</v>
      </c>
      <c r="G1495" s="55">
        <f t="shared" si="97"/>
        <v>0</v>
      </c>
      <c r="H1495" s="7"/>
      <c r="I1495" s="7"/>
      <c r="J1495" s="7"/>
      <c r="K1495" s="7"/>
      <c r="L1495" s="8"/>
    </row>
    <row r="1496" spans="1:12" s="21" customFormat="1" ht="12">
      <c r="A1496" s="99"/>
      <c r="B1496" s="99"/>
      <c r="C1496" s="99"/>
      <c r="D1496" s="101" t="s">
        <v>278</v>
      </c>
      <c r="E1496" s="102">
        <f>E1497</f>
        <v>30000</v>
      </c>
      <c r="F1496" s="102">
        <f>F1497</f>
        <v>0</v>
      </c>
      <c r="G1496" s="102">
        <f t="shared" si="97"/>
        <v>0</v>
      </c>
      <c r="H1496" s="7"/>
      <c r="I1496" s="7"/>
      <c r="J1496" s="7"/>
      <c r="K1496" s="7"/>
      <c r="L1496" s="8"/>
    </row>
    <row r="1497" spans="1:12" s="21" customFormat="1" ht="24">
      <c r="A1497" s="207" t="s">
        <v>448</v>
      </c>
      <c r="B1497" s="207"/>
      <c r="C1497" s="207"/>
      <c r="D1497" s="17" t="s">
        <v>370</v>
      </c>
      <c r="E1497" s="18">
        <f>SUM(E1498)</f>
        <v>30000</v>
      </c>
      <c r="F1497" s="18">
        <f>SUM(F1498)</f>
        <v>0</v>
      </c>
      <c r="G1497" s="18">
        <f t="shared" si="97"/>
        <v>0</v>
      </c>
      <c r="H1497" s="7"/>
      <c r="I1497" s="7"/>
      <c r="J1497" s="7"/>
      <c r="K1497" s="7"/>
      <c r="L1497" s="8"/>
    </row>
    <row r="1498" spans="1:12" s="36" customFormat="1" ht="78.75">
      <c r="A1498" s="207"/>
      <c r="B1498" s="207"/>
      <c r="C1498" s="207"/>
      <c r="D1498" s="12" t="s">
        <v>34</v>
      </c>
      <c r="E1498" s="19">
        <f>SUM(E1499)</f>
        <v>30000</v>
      </c>
      <c r="F1498" s="19">
        <f>SUM(F1499)</f>
        <v>0</v>
      </c>
      <c r="G1498" s="19">
        <f t="shared" si="97"/>
        <v>0</v>
      </c>
      <c r="H1498" s="14"/>
      <c r="I1498" s="14"/>
      <c r="J1498" s="14"/>
      <c r="K1498" s="14"/>
      <c r="L1498" s="15"/>
    </row>
    <row r="1499" spans="1:12" s="36" customFormat="1" ht="88.5" customHeight="1">
      <c r="A1499" s="207"/>
      <c r="B1499" s="207"/>
      <c r="C1499" s="207"/>
      <c r="D1499" s="12" t="s">
        <v>114</v>
      </c>
      <c r="E1499" s="19">
        <v>30000</v>
      </c>
      <c r="F1499" s="19">
        <v>0</v>
      </c>
      <c r="G1499" s="19">
        <f t="shared" si="97"/>
        <v>0</v>
      </c>
      <c r="H1499" s="14"/>
      <c r="I1499" s="14"/>
      <c r="J1499" s="14"/>
      <c r="K1499" s="14"/>
      <c r="L1499" s="15"/>
    </row>
    <row r="1500" spans="1:12" s="21" customFormat="1" ht="12">
      <c r="A1500" s="16"/>
      <c r="B1500" s="16"/>
      <c r="C1500" s="16"/>
      <c r="D1500" s="17"/>
      <c r="E1500" s="18"/>
      <c r="F1500" s="18"/>
      <c r="G1500" s="18"/>
      <c r="H1500" s="7"/>
      <c r="I1500" s="7"/>
      <c r="J1500" s="7"/>
      <c r="K1500" s="7"/>
      <c r="L1500" s="8"/>
    </row>
    <row r="1501" spans="1:12" s="21" customFormat="1" ht="24">
      <c r="A1501" s="53"/>
      <c r="B1501" s="53"/>
      <c r="C1501" s="53" t="s">
        <v>115</v>
      </c>
      <c r="D1501" s="54" t="s">
        <v>122</v>
      </c>
      <c r="E1501" s="55">
        <f>SUM(E1502)</f>
        <v>100000</v>
      </c>
      <c r="F1501" s="55">
        <f>SUM(F1502)</f>
        <v>0</v>
      </c>
      <c r="G1501" s="55">
        <f>F1501*100/E1501</f>
        <v>0</v>
      </c>
      <c r="H1501" s="7"/>
      <c r="I1501" s="7"/>
      <c r="J1501" s="7"/>
      <c r="K1501" s="7"/>
      <c r="L1501" s="8"/>
    </row>
    <row r="1502" spans="1:12" s="21" customFormat="1" ht="12">
      <c r="A1502" s="99"/>
      <c r="B1502" s="99"/>
      <c r="C1502" s="99"/>
      <c r="D1502" s="101" t="s">
        <v>278</v>
      </c>
      <c r="E1502" s="102">
        <f>E1503</f>
        <v>100000</v>
      </c>
      <c r="F1502" s="102">
        <f>F1503</f>
        <v>0</v>
      </c>
      <c r="G1502" s="102">
        <f>F1502*100/E1502</f>
        <v>0</v>
      </c>
      <c r="H1502" s="7"/>
      <c r="I1502" s="7"/>
      <c r="J1502" s="7"/>
      <c r="K1502" s="7"/>
      <c r="L1502" s="8"/>
    </row>
    <row r="1503" spans="1:12" s="21" customFormat="1" ht="24">
      <c r="A1503" s="207" t="s">
        <v>448</v>
      </c>
      <c r="B1503" s="207"/>
      <c r="C1503" s="207"/>
      <c r="D1503" s="10" t="s">
        <v>370</v>
      </c>
      <c r="E1503" s="18">
        <f>SUM(E1504)</f>
        <v>100000</v>
      </c>
      <c r="F1503" s="18">
        <f>SUM(F1504)</f>
        <v>0</v>
      </c>
      <c r="G1503" s="18">
        <f>F1503*100/E1503</f>
        <v>0</v>
      </c>
      <c r="H1503" s="7"/>
      <c r="I1503" s="7"/>
      <c r="J1503" s="7"/>
      <c r="K1503" s="7"/>
      <c r="L1503" s="8"/>
    </row>
    <row r="1504" spans="1:12" s="36" customFormat="1" ht="22.5">
      <c r="A1504" s="207"/>
      <c r="B1504" s="207"/>
      <c r="C1504" s="207"/>
      <c r="D1504" s="26" t="s">
        <v>225</v>
      </c>
      <c r="E1504" s="19">
        <f>SUM(E1505)</f>
        <v>100000</v>
      </c>
      <c r="F1504" s="19">
        <f>SUM(F1505)</f>
        <v>0</v>
      </c>
      <c r="G1504" s="19">
        <f>F1504*100/E1504</f>
        <v>0</v>
      </c>
      <c r="H1504" s="14"/>
      <c r="I1504" s="14"/>
      <c r="J1504" s="14"/>
      <c r="K1504" s="14"/>
      <c r="L1504" s="15"/>
    </row>
    <row r="1505" spans="1:12" s="21" customFormat="1" ht="33.75">
      <c r="A1505" s="207"/>
      <c r="B1505" s="207"/>
      <c r="C1505" s="207"/>
      <c r="D1505" s="12" t="s">
        <v>123</v>
      </c>
      <c r="E1505" s="19">
        <v>100000</v>
      </c>
      <c r="F1505" s="19">
        <v>0</v>
      </c>
      <c r="G1505" s="19">
        <f>F1505*100/E1505</f>
        <v>0</v>
      </c>
      <c r="H1505" s="7"/>
      <c r="I1505" s="7"/>
      <c r="J1505" s="7"/>
      <c r="K1505" s="7"/>
      <c r="L1505" s="8"/>
    </row>
    <row r="1506" spans="1:12" s="21" customFormat="1" ht="12">
      <c r="A1506" s="16"/>
      <c r="B1506" s="16"/>
      <c r="C1506" s="16"/>
      <c r="D1506" s="17"/>
      <c r="E1506" s="18"/>
      <c r="F1506" s="18"/>
      <c r="G1506" s="18"/>
      <c r="H1506" s="7"/>
      <c r="I1506" s="7"/>
      <c r="J1506" s="7"/>
      <c r="K1506" s="7"/>
      <c r="L1506" s="8"/>
    </row>
    <row r="1507" spans="1:11" s="57" customFormat="1" ht="24">
      <c r="A1507" s="53"/>
      <c r="B1507" s="53"/>
      <c r="C1507" s="53">
        <v>90015</v>
      </c>
      <c r="D1507" s="54" t="s">
        <v>277</v>
      </c>
      <c r="E1507" s="55">
        <f>SUM(E1508,E1517)</f>
        <v>861320</v>
      </c>
      <c r="F1507" s="55">
        <f>SUM(F1508,F1517)</f>
        <v>623669.52</v>
      </c>
      <c r="G1507" s="55">
        <f t="shared" si="97"/>
        <v>72.4085728881252</v>
      </c>
      <c r="H1507" s="56"/>
      <c r="I1507" s="56"/>
      <c r="J1507" s="56"/>
      <c r="K1507" s="56"/>
    </row>
    <row r="1508" spans="1:11" s="8" customFormat="1" ht="12">
      <c r="A1508" s="58"/>
      <c r="B1508" s="58"/>
      <c r="C1508" s="58"/>
      <c r="D1508" s="5" t="s">
        <v>264</v>
      </c>
      <c r="E1508" s="6">
        <f>SUM(E1509)</f>
        <v>821320</v>
      </c>
      <c r="F1508" s="6">
        <f>SUM(F1509)</f>
        <v>620169.52</v>
      </c>
      <c r="G1508" s="6">
        <f t="shared" si="97"/>
        <v>75.50887839088297</v>
      </c>
      <c r="H1508" s="7"/>
      <c r="I1508" s="7"/>
      <c r="J1508" s="7"/>
      <c r="K1508" s="7"/>
    </row>
    <row r="1509" spans="1:11" s="8" customFormat="1" ht="24">
      <c r="A1509" s="179" t="s">
        <v>448</v>
      </c>
      <c r="B1509" s="179"/>
      <c r="C1509" s="179"/>
      <c r="D1509" s="10" t="s">
        <v>339</v>
      </c>
      <c r="E1509" s="11">
        <f>SUM(E1510)</f>
        <v>821320</v>
      </c>
      <c r="F1509" s="11">
        <f>SUM(F1510)</f>
        <v>620169.52</v>
      </c>
      <c r="G1509" s="11">
        <f t="shared" si="97"/>
        <v>75.50887839088297</v>
      </c>
      <c r="H1509" s="7"/>
      <c r="I1509" s="7"/>
      <c r="J1509" s="7"/>
      <c r="K1509" s="7"/>
    </row>
    <row r="1510" spans="1:11" s="8" customFormat="1" ht="36">
      <c r="A1510" s="179"/>
      <c r="B1510" s="179"/>
      <c r="C1510" s="179"/>
      <c r="D1510" s="10" t="s">
        <v>365</v>
      </c>
      <c r="E1510" s="11">
        <f>SUM(E1511,E1512)</f>
        <v>821320</v>
      </c>
      <c r="F1510" s="11">
        <f>SUM(F1511,F1512)</f>
        <v>620169.52</v>
      </c>
      <c r="G1510" s="11">
        <f t="shared" si="97"/>
        <v>75.50887839088297</v>
      </c>
      <c r="H1510" s="7"/>
      <c r="I1510" s="7"/>
      <c r="J1510" s="7"/>
      <c r="K1510" s="7"/>
    </row>
    <row r="1511" spans="1:11" s="15" customFormat="1" ht="11.25">
      <c r="A1511" s="179"/>
      <c r="B1511" s="179"/>
      <c r="C1511" s="179"/>
      <c r="D1511" s="26" t="s">
        <v>474</v>
      </c>
      <c r="E1511" s="13">
        <v>366320</v>
      </c>
      <c r="F1511" s="13">
        <v>197815.63</v>
      </c>
      <c r="G1511" s="13">
        <f t="shared" si="97"/>
        <v>54.00077254859139</v>
      </c>
      <c r="H1511" s="14"/>
      <c r="I1511" s="14"/>
      <c r="J1511" s="14"/>
      <c r="K1511" s="14"/>
    </row>
    <row r="1512" spans="1:11" s="15" customFormat="1" ht="11.25">
      <c r="A1512" s="179"/>
      <c r="B1512" s="179"/>
      <c r="C1512" s="179"/>
      <c r="D1512" s="26" t="s">
        <v>147</v>
      </c>
      <c r="E1512" s="13">
        <f>SUM(E1513:E1515)</f>
        <v>455000</v>
      </c>
      <c r="F1512" s="13">
        <f>SUM(F1513:F1515)</f>
        <v>422353.89</v>
      </c>
      <c r="G1512" s="13">
        <f>F1512*100/E1512</f>
        <v>92.82503076923076</v>
      </c>
      <c r="H1512" s="14"/>
      <c r="I1512" s="14"/>
      <c r="J1512" s="14"/>
      <c r="K1512" s="14"/>
    </row>
    <row r="1513" spans="1:11" s="15" customFormat="1" ht="11.25">
      <c r="A1513" s="179"/>
      <c r="B1513" s="179"/>
      <c r="C1513" s="179"/>
      <c r="D1513" s="12" t="s">
        <v>519</v>
      </c>
      <c r="E1513" s="19">
        <v>260000</v>
      </c>
      <c r="F1513" s="19">
        <v>247478.35</v>
      </c>
      <c r="G1513" s="19">
        <f t="shared" si="97"/>
        <v>95.18398076923077</v>
      </c>
      <c r="H1513" s="14"/>
      <c r="I1513" s="14"/>
      <c r="J1513" s="14"/>
      <c r="K1513" s="14"/>
    </row>
    <row r="1514" spans="1:11" s="15" customFormat="1" ht="22.5">
      <c r="A1514" s="179"/>
      <c r="B1514" s="179"/>
      <c r="C1514" s="179"/>
      <c r="D1514" s="12" t="s">
        <v>520</v>
      </c>
      <c r="E1514" s="19">
        <v>185000</v>
      </c>
      <c r="F1514" s="19">
        <v>174875.54</v>
      </c>
      <c r="G1514" s="19">
        <f t="shared" si="97"/>
        <v>94.52731891891892</v>
      </c>
      <c r="H1514" s="14"/>
      <c r="I1514" s="14"/>
      <c r="J1514" s="14"/>
      <c r="K1514" s="14"/>
    </row>
    <row r="1515" spans="1:11" s="15" customFormat="1" ht="45">
      <c r="A1515" s="179"/>
      <c r="B1515" s="179"/>
      <c r="C1515" s="179"/>
      <c r="D1515" s="12" t="s">
        <v>521</v>
      </c>
      <c r="E1515" s="19">
        <v>10000</v>
      </c>
      <c r="F1515" s="19">
        <v>0</v>
      </c>
      <c r="G1515" s="19">
        <f t="shared" si="97"/>
        <v>0</v>
      </c>
      <c r="H1515" s="14"/>
      <c r="I1515" s="14"/>
      <c r="J1515" s="14"/>
      <c r="K1515" s="14"/>
    </row>
    <row r="1516" spans="1:11" s="8" customFormat="1" ht="12">
      <c r="A1516" s="16"/>
      <c r="B1516" s="16"/>
      <c r="C1516" s="16"/>
      <c r="D1516" s="17"/>
      <c r="E1516" s="18"/>
      <c r="F1516" s="18"/>
      <c r="G1516" s="18"/>
      <c r="H1516" s="7"/>
      <c r="I1516" s="7"/>
      <c r="J1516" s="7"/>
      <c r="K1516" s="7"/>
    </row>
    <row r="1517" spans="1:11" s="8" customFormat="1" ht="12">
      <c r="A1517" s="99"/>
      <c r="B1517" s="99"/>
      <c r="C1517" s="99"/>
      <c r="D1517" s="101" t="s">
        <v>278</v>
      </c>
      <c r="E1517" s="102">
        <f>E1518</f>
        <v>40000</v>
      </c>
      <c r="F1517" s="102">
        <f>F1518</f>
        <v>3500</v>
      </c>
      <c r="G1517" s="102">
        <f t="shared" si="97"/>
        <v>8.75</v>
      </c>
      <c r="H1517" s="7"/>
      <c r="I1517" s="7"/>
      <c r="J1517" s="7"/>
      <c r="K1517" s="7"/>
    </row>
    <row r="1518" spans="1:11" s="8" customFormat="1" ht="24">
      <c r="A1518" s="207" t="s">
        <v>448</v>
      </c>
      <c r="B1518" s="207"/>
      <c r="C1518" s="207"/>
      <c r="D1518" s="10" t="s">
        <v>370</v>
      </c>
      <c r="E1518" s="11">
        <f>SUM(E1519)</f>
        <v>40000</v>
      </c>
      <c r="F1518" s="11">
        <f>SUM(F1519)</f>
        <v>3500</v>
      </c>
      <c r="G1518" s="11">
        <f t="shared" si="97"/>
        <v>8.75</v>
      </c>
      <c r="H1518" s="7"/>
      <c r="I1518" s="7"/>
      <c r="J1518" s="7"/>
      <c r="K1518" s="7"/>
    </row>
    <row r="1519" spans="1:11" s="15" customFormat="1" ht="22.5">
      <c r="A1519" s="207"/>
      <c r="B1519" s="207"/>
      <c r="C1519" s="207"/>
      <c r="D1519" s="26" t="s">
        <v>471</v>
      </c>
      <c r="E1519" s="13">
        <f>SUM(E1520)</f>
        <v>40000</v>
      </c>
      <c r="F1519" s="13">
        <f>SUM(F1520)</f>
        <v>3500</v>
      </c>
      <c r="G1519" s="13">
        <f t="shared" si="97"/>
        <v>8.75</v>
      </c>
      <c r="H1519" s="14"/>
      <c r="I1519" s="14"/>
      <c r="J1519" s="14"/>
      <c r="K1519" s="14"/>
    </row>
    <row r="1520" spans="1:11" s="15" customFormat="1" ht="33.75">
      <c r="A1520" s="207"/>
      <c r="B1520" s="207"/>
      <c r="C1520" s="207"/>
      <c r="D1520" s="26" t="s">
        <v>522</v>
      </c>
      <c r="E1520" s="13">
        <v>40000</v>
      </c>
      <c r="F1520" s="13">
        <v>3500</v>
      </c>
      <c r="G1520" s="13">
        <f t="shared" si="97"/>
        <v>8.75</v>
      </c>
      <c r="H1520" s="14"/>
      <c r="I1520" s="14"/>
      <c r="J1520" s="14"/>
      <c r="K1520" s="14"/>
    </row>
    <row r="1521" spans="1:11" s="8" customFormat="1" ht="12">
      <c r="A1521" s="16"/>
      <c r="B1521" s="16"/>
      <c r="C1521" s="16"/>
      <c r="D1521" s="17"/>
      <c r="E1521" s="18"/>
      <c r="F1521" s="18"/>
      <c r="G1521" s="18"/>
      <c r="H1521" s="7"/>
      <c r="I1521" s="7"/>
      <c r="J1521" s="7"/>
      <c r="K1521" s="7"/>
    </row>
    <row r="1522" spans="1:11" s="89" customFormat="1" ht="24">
      <c r="A1522" s="84"/>
      <c r="B1522" s="84"/>
      <c r="C1522" s="84" t="s">
        <v>124</v>
      </c>
      <c r="D1522" s="86" t="s">
        <v>449</v>
      </c>
      <c r="E1522" s="87">
        <f aca="true" t="shared" si="98" ref="E1522:F1526">SUM(E1523)</f>
        <v>176519</v>
      </c>
      <c r="F1522" s="87">
        <f t="shared" si="98"/>
        <v>176477.28</v>
      </c>
      <c r="G1522" s="87">
        <f t="shared" si="97"/>
        <v>99.97636515049372</v>
      </c>
      <c r="H1522" s="88"/>
      <c r="I1522" s="88"/>
      <c r="J1522" s="88"/>
      <c r="K1522" s="88"/>
    </row>
    <row r="1523" spans="1:11" ht="12">
      <c r="A1523" s="91"/>
      <c r="B1523" s="91"/>
      <c r="C1523" s="91"/>
      <c r="D1523" s="93" t="s">
        <v>264</v>
      </c>
      <c r="E1523" s="94">
        <f t="shared" si="98"/>
        <v>176519</v>
      </c>
      <c r="F1523" s="94">
        <f t="shared" si="98"/>
        <v>176477.28</v>
      </c>
      <c r="G1523" s="94">
        <f t="shared" si="97"/>
        <v>99.97636515049372</v>
      </c>
      <c r="H1523" s="4"/>
      <c r="I1523" s="4"/>
      <c r="J1523" s="4"/>
      <c r="K1523" s="4"/>
    </row>
    <row r="1524" spans="1:11" ht="24">
      <c r="A1524" s="213" t="s">
        <v>448</v>
      </c>
      <c r="B1524" s="214"/>
      <c r="C1524" s="215"/>
      <c r="D1524" s="29" t="s">
        <v>339</v>
      </c>
      <c r="E1524" s="30">
        <f t="shared" si="98"/>
        <v>176519</v>
      </c>
      <c r="F1524" s="30">
        <f t="shared" si="98"/>
        <v>176477.28</v>
      </c>
      <c r="G1524" s="30">
        <f t="shared" si="97"/>
        <v>99.97636515049372</v>
      </c>
      <c r="H1524" s="4"/>
      <c r="I1524" s="4"/>
      <c r="J1524" s="4"/>
      <c r="K1524" s="4"/>
    </row>
    <row r="1525" spans="1:11" ht="36">
      <c r="A1525" s="216"/>
      <c r="B1525" s="217"/>
      <c r="C1525" s="218"/>
      <c r="D1525" s="29" t="s">
        <v>365</v>
      </c>
      <c r="E1525" s="30">
        <f t="shared" si="98"/>
        <v>176519</v>
      </c>
      <c r="F1525" s="30">
        <f t="shared" si="98"/>
        <v>176477.28</v>
      </c>
      <c r="G1525" s="30">
        <f t="shared" si="97"/>
        <v>99.97636515049372</v>
      </c>
      <c r="H1525" s="4"/>
      <c r="I1525" s="4"/>
      <c r="J1525" s="4"/>
      <c r="K1525" s="4"/>
    </row>
    <row r="1526" spans="1:11" s="34" customFormat="1" ht="11.25">
      <c r="A1526" s="216"/>
      <c r="B1526" s="217"/>
      <c r="C1526" s="218"/>
      <c r="D1526" s="40" t="s">
        <v>147</v>
      </c>
      <c r="E1526" s="35">
        <f t="shared" si="98"/>
        <v>176519</v>
      </c>
      <c r="F1526" s="35">
        <f t="shared" si="98"/>
        <v>176477.28</v>
      </c>
      <c r="G1526" s="35">
        <f t="shared" si="97"/>
        <v>99.97636515049372</v>
      </c>
      <c r="H1526" s="33"/>
      <c r="I1526" s="33"/>
      <c r="J1526" s="33"/>
      <c r="K1526" s="33"/>
    </row>
    <row r="1527" spans="1:11" s="34" customFormat="1" ht="101.25">
      <c r="A1527" s="219"/>
      <c r="B1527" s="220"/>
      <c r="C1527" s="221"/>
      <c r="D1527" s="40" t="s">
        <v>125</v>
      </c>
      <c r="E1527" s="35">
        <v>176519</v>
      </c>
      <c r="F1527" s="35">
        <v>176477.28</v>
      </c>
      <c r="G1527" s="35">
        <f t="shared" si="97"/>
        <v>99.97636515049372</v>
      </c>
      <c r="H1527" s="33"/>
      <c r="I1527" s="33"/>
      <c r="J1527" s="33"/>
      <c r="K1527" s="33"/>
    </row>
    <row r="1528" spans="1:11" s="8" customFormat="1" ht="12">
      <c r="A1528" s="16"/>
      <c r="B1528" s="16"/>
      <c r="C1528" s="16"/>
      <c r="D1528" s="17"/>
      <c r="E1528" s="18"/>
      <c r="F1528" s="18"/>
      <c r="G1528" s="18"/>
      <c r="H1528" s="7"/>
      <c r="I1528" s="7"/>
      <c r="J1528" s="7"/>
      <c r="K1528" s="7"/>
    </row>
    <row r="1529" spans="1:11" s="57" customFormat="1" ht="12">
      <c r="A1529" s="53"/>
      <c r="B1529" s="53"/>
      <c r="C1529" s="53">
        <v>90095</v>
      </c>
      <c r="D1529" s="54" t="s">
        <v>263</v>
      </c>
      <c r="E1529" s="55">
        <f>SUM(E1530,E1568)</f>
        <v>1132350.97</v>
      </c>
      <c r="F1529" s="55">
        <f>SUM(F1530,F1568)</f>
        <v>1050116.05</v>
      </c>
      <c r="G1529" s="55">
        <f t="shared" si="97"/>
        <v>92.73768273453238</v>
      </c>
      <c r="H1529" s="56"/>
      <c r="I1529" s="56"/>
      <c r="J1529" s="56"/>
      <c r="K1529" s="56"/>
    </row>
    <row r="1530" spans="1:11" s="8" customFormat="1" ht="12">
      <c r="A1530" s="58"/>
      <c r="B1530" s="58"/>
      <c r="C1530" s="58"/>
      <c r="D1530" s="5" t="s">
        <v>264</v>
      </c>
      <c r="E1530" s="6">
        <f>SUM(E1531,E1538,)</f>
        <v>251368.96999999997</v>
      </c>
      <c r="F1530" s="6">
        <f>SUM(F1531,F1538,)</f>
        <v>208104.00999999998</v>
      </c>
      <c r="G1530" s="6">
        <f t="shared" si="97"/>
        <v>82.78826539329815</v>
      </c>
      <c r="H1530" s="7"/>
      <c r="I1530" s="7"/>
      <c r="J1530" s="7"/>
      <c r="K1530" s="7"/>
    </row>
    <row r="1531" spans="1:11" s="8" customFormat="1" ht="24">
      <c r="A1531" s="180" t="s">
        <v>448</v>
      </c>
      <c r="B1531" s="181"/>
      <c r="C1531" s="182"/>
      <c r="D1531" s="10" t="s">
        <v>364</v>
      </c>
      <c r="E1531" s="11">
        <f>SUM(E1532:E1533)</f>
        <v>40005</v>
      </c>
      <c r="F1531" s="11">
        <f>SUM(F1532:F1533)</f>
        <v>40005</v>
      </c>
      <c r="G1531" s="11">
        <f t="shared" si="97"/>
        <v>100</v>
      </c>
      <c r="H1531" s="7"/>
      <c r="I1531" s="7"/>
      <c r="J1531" s="7"/>
      <c r="K1531" s="7"/>
    </row>
    <row r="1532" spans="1:11" s="15" customFormat="1" ht="45">
      <c r="A1532" s="183"/>
      <c r="B1532" s="184"/>
      <c r="C1532" s="185"/>
      <c r="D1532" s="26" t="s">
        <v>353</v>
      </c>
      <c r="E1532" s="13">
        <v>19005</v>
      </c>
      <c r="F1532" s="13">
        <v>19005</v>
      </c>
      <c r="G1532" s="13">
        <f t="shared" si="97"/>
        <v>100</v>
      </c>
      <c r="H1532" s="14"/>
      <c r="I1532" s="14"/>
      <c r="J1532" s="14"/>
      <c r="K1532" s="14"/>
    </row>
    <row r="1533" spans="1:11" s="15" customFormat="1" ht="75.75" customHeight="1">
      <c r="A1533" s="183"/>
      <c r="B1533" s="184"/>
      <c r="C1533" s="185"/>
      <c r="D1533" s="26" t="s">
        <v>206</v>
      </c>
      <c r="E1533" s="13">
        <v>21000</v>
      </c>
      <c r="F1533" s="13">
        <v>21000</v>
      </c>
      <c r="G1533" s="13">
        <f t="shared" si="97"/>
        <v>100</v>
      </c>
      <c r="H1533" s="14"/>
      <c r="I1533" s="14"/>
      <c r="J1533" s="14"/>
      <c r="K1533" s="14"/>
    </row>
    <row r="1534" spans="1:11" s="44" customFormat="1" ht="37.5" customHeight="1">
      <c r="A1534" s="183"/>
      <c r="B1534" s="184"/>
      <c r="C1534" s="185"/>
      <c r="D1534" s="41" t="s">
        <v>207</v>
      </c>
      <c r="E1534" s="42">
        <v>1000</v>
      </c>
      <c r="F1534" s="42">
        <v>1000</v>
      </c>
      <c r="G1534" s="42">
        <f t="shared" si="97"/>
        <v>100</v>
      </c>
      <c r="H1534" s="43"/>
      <c r="I1534" s="43"/>
      <c r="J1534" s="43"/>
      <c r="K1534" s="43"/>
    </row>
    <row r="1535" spans="1:11" s="44" customFormat="1" ht="37.5" customHeight="1">
      <c r="A1535" s="183"/>
      <c r="B1535" s="184"/>
      <c r="C1535" s="185"/>
      <c r="D1535" s="41" t="s">
        <v>208</v>
      </c>
      <c r="E1535" s="42">
        <v>1000</v>
      </c>
      <c r="F1535" s="42">
        <v>1000</v>
      </c>
      <c r="G1535" s="42">
        <f t="shared" si="97"/>
        <v>100</v>
      </c>
      <c r="H1535" s="43"/>
      <c r="I1535" s="43"/>
      <c r="J1535" s="43"/>
      <c r="K1535" s="43"/>
    </row>
    <row r="1536" spans="1:11" s="44" customFormat="1" ht="37.5" customHeight="1">
      <c r="A1536" s="183"/>
      <c r="B1536" s="184"/>
      <c r="C1536" s="185"/>
      <c r="D1536" s="41" t="s">
        <v>218</v>
      </c>
      <c r="E1536" s="42">
        <v>1000</v>
      </c>
      <c r="F1536" s="42">
        <v>1000</v>
      </c>
      <c r="G1536" s="42">
        <f t="shared" si="97"/>
        <v>100</v>
      </c>
      <c r="H1536" s="43"/>
      <c r="I1536" s="43"/>
      <c r="J1536" s="43"/>
      <c r="K1536" s="43"/>
    </row>
    <row r="1537" spans="1:11" s="44" customFormat="1" ht="37.5" customHeight="1">
      <c r="A1537" s="183"/>
      <c r="B1537" s="184"/>
      <c r="C1537" s="185"/>
      <c r="D1537" s="41" t="s">
        <v>33</v>
      </c>
      <c r="E1537" s="42">
        <v>1000</v>
      </c>
      <c r="F1537" s="42">
        <v>1000</v>
      </c>
      <c r="G1537" s="42">
        <f t="shared" si="97"/>
        <v>100</v>
      </c>
      <c r="H1537" s="43"/>
      <c r="I1537" s="43"/>
      <c r="J1537" s="43"/>
      <c r="K1537" s="43"/>
    </row>
    <row r="1538" spans="1:11" s="8" customFormat="1" ht="24">
      <c r="A1538" s="183"/>
      <c r="B1538" s="184"/>
      <c r="C1538" s="185"/>
      <c r="D1538" s="10" t="s">
        <v>340</v>
      </c>
      <c r="E1538" s="11">
        <f>SUM(E1539)</f>
        <v>211363.96999999997</v>
      </c>
      <c r="F1538" s="11">
        <f>SUM(F1539)</f>
        <v>168099.00999999998</v>
      </c>
      <c r="G1538" s="11">
        <f t="shared" si="97"/>
        <v>79.5305888699952</v>
      </c>
      <c r="H1538" s="7"/>
      <c r="I1538" s="7"/>
      <c r="J1538" s="7"/>
      <c r="K1538" s="7"/>
    </row>
    <row r="1539" spans="1:11" s="8" customFormat="1" ht="36">
      <c r="A1539" s="183"/>
      <c r="B1539" s="184"/>
      <c r="C1539" s="185"/>
      <c r="D1539" s="10" t="s">
        <v>523</v>
      </c>
      <c r="E1539" s="11">
        <f>SUM(E1540,E1545,E1549,E1547)</f>
        <v>211363.96999999997</v>
      </c>
      <c r="F1539" s="11">
        <f>SUM(F1540,F1545,F1549,F1547)</f>
        <v>168099.00999999998</v>
      </c>
      <c r="G1539" s="11">
        <f t="shared" si="97"/>
        <v>79.5305888699952</v>
      </c>
      <c r="H1539" s="7"/>
      <c r="I1539" s="7"/>
      <c r="J1539" s="7"/>
      <c r="K1539" s="7"/>
    </row>
    <row r="1540" spans="1:11" s="15" customFormat="1" ht="22.5">
      <c r="A1540" s="183"/>
      <c r="B1540" s="184"/>
      <c r="C1540" s="185"/>
      <c r="D1540" s="26" t="s">
        <v>165</v>
      </c>
      <c r="E1540" s="13">
        <f>SUM(E1541:E1544)</f>
        <v>21843.78</v>
      </c>
      <c r="F1540" s="13">
        <f>SUM(F1541:F1544)</f>
        <v>21309.55</v>
      </c>
      <c r="G1540" s="13">
        <f t="shared" si="97"/>
        <v>97.55431523298624</v>
      </c>
      <c r="H1540" s="14"/>
      <c r="I1540" s="14"/>
      <c r="J1540" s="14"/>
      <c r="K1540" s="14"/>
    </row>
    <row r="1541" spans="1:11" s="15" customFormat="1" ht="33.75">
      <c r="A1541" s="183"/>
      <c r="B1541" s="184"/>
      <c r="C1541" s="185"/>
      <c r="D1541" s="26" t="s">
        <v>524</v>
      </c>
      <c r="E1541" s="13">
        <v>1500</v>
      </c>
      <c r="F1541" s="13">
        <v>1366</v>
      </c>
      <c r="G1541" s="13">
        <f t="shared" si="97"/>
        <v>91.06666666666666</v>
      </c>
      <c r="H1541" s="14"/>
      <c r="I1541" s="14"/>
      <c r="J1541" s="14"/>
      <c r="K1541" s="14"/>
    </row>
    <row r="1542" spans="1:11" s="15" customFormat="1" ht="33.75">
      <c r="A1542" s="183"/>
      <c r="B1542" s="184"/>
      <c r="C1542" s="185"/>
      <c r="D1542" s="48" t="s">
        <v>74</v>
      </c>
      <c r="E1542" s="13">
        <v>12000</v>
      </c>
      <c r="F1542" s="13">
        <v>11600</v>
      </c>
      <c r="G1542" s="13">
        <f t="shared" si="97"/>
        <v>96.66666666666667</v>
      </c>
      <c r="H1542" s="14"/>
      <c r="I1542" s="14"/>
      <c r="J1542" s="14"/>
      <c r="K1542" s="14"/>
    </row>
    <row r="1543" spans="1:11" s="15" customFormat="1" ht="37.5" customHeight="1">
      <c r="A1543" s="183"/>
      <c r="B1543" s="184"/>
      <c r="C1543" s="185"/>
      <c r="D1543" s="12" t="s">
        <v>212</v>
      </c>
      <c r="E1543" s="13">
        <v>5943.78</v>
      </c>
      <c r="F1543" s="13">
        <v>5943.78</v>
      </c>
      <c r="G1543" s="13">
        <f t="shared" si="97"/>
        <v>100</v>
      </c>
      <c r="H1543" s="14"/>
      <c r="I1543" s="14"/>
      <c r="J1543" s="14"/>
      <c r="K1543" s="14"/>
    </row>
    <row r="1544" spans="1:11" s="15" customFormat="1" ht="15" customHeight="1">
      <c r="A1544" s="183"/>
      <c r="B1544" s="184"/>
      <c r="C1544" s="185"/>
      <c r="D1544" s="12" t="s">
        <v>219</v>
      </c>
      <c r="E1544" s="13">
        <v>2400</v>
      </c>
      <c r="F1544" s="13">
        <v>2399.77</v>
      </c>
      <c r="G1544" s="13">
        <f t="shared" si="97"/>
        <v>99.99041666666666</v>
      </c>
      <c r="H1544" s="14"/>
      <c r="I1544" s="14"/>
      <c r="J1544" s="14"/>
      <c r="K1544" s="14"/>
    </row>
    <row r="1545" spans="1:11" s="15" customFormat="1" ht="11.25">
      <c r="A1545" s="183"/>
      <c r="B1545" s="184"/>
      <c r="C1545" s="185"/>
      <c r="D1545" s="26" t="s">
        <v>32</v>
      </c>
      <c r="E1545" s="13">
        <f>SUM(E1546)</f>
        <v>450</v>
      </c>
      <c r="F1545" s="13">
        <f>SUM(F1546)</f>
        <v>277.52</v>
      </c>
      <c r="G1545" s="13">
        <f t="shared" si="97"/>
        <v>61.67111111111111</v>
      </c>
      <c r="H1545" s="14"/>
      <c r="I1545" s="14"/>
      <c r="J1545" s="14"/>
      <c r="K1545" s="14"/>
    </row>
    <row r="1546" spans="1:11" s="15" customFormat="1" ht="22.5">
      <c r="A1546" s="183"/>
      <c r="B1546" s="184"/>
      <c r="C1546" s="185"/>
      <c r="D1546" s="12" t="s">
        <v>525</v>
      </c>
      <c r="E1546" s="13">
        <v>450</v>
      </c>
      <c r="F1546" s="13">
        <v>277.52</v>
      </c>
      <c r="G1546" s="13">
        <f t="shared" si="97"/>
        <v>61.67111111111111</v>
      </c>
      <c r="H1546" s="14"/>
      <c r="I1546" s="14"/>
      <c r="J1546" s="14"/>
      <c r="K1546" s="14"/>
    </row>
    <row r="1547" spans="1:11" s="15" customFormat="1" ht="11.25">
      <c r="A1547" s="183"/>
      <c r="B1547" s="184"/>
      <c r="C1547" s="185"/>
      <c r="D1547" s="26" t="s">
        <v>468</v>
      </c>
      <c r="E1547" s="13">
        <f>SUM(E1548)</f>
        <v>3454.49</v>
      </c>
      <c r="F1547" s="13">
        <f>SUM(F1548)</f>
        <v>3454.49</v>
      </c>
      <c r="G1547" s="13">
        <f t="shared" si="97"/>
        <v>100</v>
      </c>
      <c r="H1547" s="14"/>
      <c r="I1547" s="14"/>
      <c r="J1547" s="14"/>
      <c r="K1547" s="14"/>
    </row>
    <row r="1548" spans="1:11" s="15" customFormat="1" ht="33.75">
      <c r="A1548" s="183"/>
      <c r="B1548" s="184"/>
      <c r="C1548" s="185"/>
      <c r="D1548" s="26" t="s">
        <v>205</v>
      </c>
      <c r="E1548" s="13">
        <v>3454.49</v>
      </c>
      <c r="F1548" s="13">
        <v>3454.49</v>
      </c>
      <c r="G1548" s="13">
        <f t="shared" si="97"/>
        <v>100</v>
      </c>
      <c r="H1548" s="14"/>
      <c r="I1548" s="14"/>
      <c r="J1548" s="14"/>
      <c r="K1548" s="14"/>
    </row>
    <row r="1549" spans="1:11" s="15" customFormat="1" ht="11.25">
      <c r="A1549" s="183"/>
      <c r="B1549" s="184"/>
      <c r="C1549" s="185"/>
      <c r="D1549" s="26" t="s">
        <v>147</v>
      </c>
      <c r="E1549" s="13">
        <f>SUM(E1550:E1566)</f>
        <v>185615.69999999998</v>
      </c>
      <c r="F1549" s="13">
        <f>SUM(F1550:F1566)</f>
        <v>143057.44999999998</v>
      </c>
      <c r="G1549" s="13">
        <f t="shared" si="97"/>
        <v>77.07184790941714</v>
      </c>
      <c r="H1549" s="14"/>
      <c r="I1549" s="14"/>
      <c r="J1549" s="14"/>
      <c r="K1549" s="14"/>
    </row>
    <row r="1550" spans="1:11" s="15" customFormat="1" ht="22.5">
      <c r="A1550" s="183"/>
      <c r="B1550" s="184"/>
      <c r="C1550" s="185"/>
      <c r="D1550" s="12" t="s">
        <v>396</v>
      </c>
      <c r="E1550" s="19">
        <v>3000</v>
      </c>
      <c r="F1550" s="19">
        <v>1015.68</v>
      </c>
      <c r="G1550" s="19">
        <f t="shared" si="97"/>
        <v>33.856</v>
      </c>
      <c r="H1550" s="14"/>
      <c r="I1550" s="14"/>
      <c r="J1550" s="14"/>
      <c r="K1550" s="14"/>
    </row>
    <row r="1551" spans="1:11" s="15" customFormat="1" ht="22.5">
      <c r="A1551" s="183"/>
      <c r="B1551" s="184"/>
      <c r="C1551" s="185"/>
      <c r="D1551" s="12" t="s">
        <v>526</v>
      </c>
      <c r="E1551" s="19">
        <v>5000</v>
      </c>
      <c r="F1551" s="19">
        <v>159.73</v>
      </c>
      <c r="G1551" s="19">
        <f t="shared" si="97"/>
        <v>3.1945999999999994</v>
      </c>
      <c r="H1551" s="14"/>
      <c r="I1551" s="14"/>
      <c r="J1551" s="14"/>
      <c r="K1551" s="14"/>
    </row>
    <row r="1552" spans="1:11" s="15" customFormat="1" ht="22.5">
      <c r="A1552" s="183"/>
      <c r="B1552" s="184"/>
      <c r="C1552" s="185"/>
      <c r="D1552" s="12" t="s">
        <v>527</v>
      </c>
      <c r="E1552" s="19">
        <v>2000</v>
      </c>
      <c r="F1552" s="19">
        <v>1269.32</v>
      </c>
      <c r="G1552" s="19">
        <f t="shared" si="97"/>
        <v>63.466</v>
      </c>
      <c r="H1552" s="14"/>
      <c r="I1552" s="14"/>
      <c r="J1552" s="14"/>
      <c r="K1552" s="14"/>
    </row>
    <row r="1553" spans="1:11" s="15" customFormat="1" ht="11.25" customHeight="1">
      <c r="A1553" s="183"/>
      <c r="B1553" s="184"/>
      <c r="C1553" s="185"/>
      <c r="D1553" s="12" t="s">
        <v>127</v>
      </c>
      <c r="E1553" s="13">
        <v>7000</v>
      </c>
      <c r="F1553" s="13">
        <v>4030</v>
      </c>
      <c r="G1553" s="13">
        <f t="shared" si="97"/>
        <v>57.57142857142857</v>
      </c>
      <c r="H1553" s="14"/>
      <c r="I1553" s="14"/>
      <c r="J1553" s="14"/>
      <c r="K1553" s="14"/>
    </row>
    <row r="1554" spans="1:11" s="15" customFormat="1" ht="45">
      <c r="A1554" s="183"/>
      <c r="B1554" s="184"/>
      <c r="C1554" s="185"/>
      <c r="D1554" s="26" t="s">
        <v>128</v>
      </c>
      <c r="E1554" s="13">
        <v>39500</v>
      </c>
      <c r="F1554" s="13">
        <v>38552.32</v>
      </c>
      <c r="G1554" s="13">
        <f t="shared" si="97"/>
        <v>97.60081012658227</v>
      </c>
      <c r="H1554" s="14"/>
      <c r="I1554" s="14"/>
      <c r="J1554" s="14"/>
      <c r="K1554" s="14"/>
    </row>
    <row r="1555" spans="1:11" s="15" customFormat="1" ht="56.25">
      <c r="A1555" s="183"/>
      <c r="B1555" s="184"/>
      <c r="C1555" s="185"/>
      <c r="D1555" s="26" t="s">
        <v>129</v>
      </c>
      <c r="E1555" s="13">
        <v>4280</v>
      </c>
      <c r="F1555" s="13">
        <v>4273.02</v>
      </c>
      <c r="G1555" s="13">
        <f aca="true" t="shared" si="99" ref="G1555:G1663">F1555*100/E1555</f>
        <v>99.83691588785048</v>
      </c>
      <c r="H1555" s="14"/>
      <c r="I1555" s="14"/>
      <c r="J1555" s="14"/>
      <c r="K1555" s="14"/>
    </row>
    <row r="1556" spans="1:11" s="15" customFormat="1" ht="22.5">
      <c r="A1556" s="183"/>
      <c r="B1556" s="184"/>
      <c r="C1556" s="185"/>
      <c r="D1556" s="26" t="s">
        <v>130</v>
      </c>
      <c r="E1556" s="13">
        <v>7132.8</v>
      </c>
      <c r="F1556" s="13">
        <v>1894.2</v>
      </c>
      <c r="G1556" s="13">
        <f t="shared" si="99"/>
        <v>26.556191117092865</v>
      </c>
      <c r="H1556" s="14"/>
      <c r="I1556" s="14"/>
      <c r="J1556" s="14"/>
      <c r="K1556" s="14"/>
    </row>
    <row r="1557" spans="1:11" s="15" customFormat="1" ht="22.5">
      <c r="A1557" s="183"/>
      <c r="B1557" s="184"/>
      <c r="C1557" s="185"/>
      <c r="D1557" s="26" t="s">
        <v>131</v>
      </c>
      <c r="E1557" s="13">
        <v>17500</v>
      </c>
      <c r="F1557" s="13">
        <v>0</v>
      </c>
      <c r="G1557" s="13">
        <f t="shared" si="99"/>
        <v>0</v>
      </c>
      <c r="H1557" s="14"/>
      <c r="I1557" s="14"/>
      <c r="J1557" s="14"/>
      <c r="K1557" s="14"/>
    </row>
    <row r="1558" spans="1:11" s="15" customFormat="1" ht="78.75">
      <c r="A1558" s="183"/>
      <c r="B1558" s="184"/>
      <c r="C1558" s="185"/>
      <c r="D1558" s="26" t="s">
        <v>132</v>
      </c>
      <c r="E1558" s="13">
        <v>500</v>
      </c>
      <c r="F1558" s="13">
        <v>0</v>
      </c>
      <c r="G1558" s="13">
        <f t="shared" si="99"/>
        <v>0</v>
      </c>
      <c r="H1558" s="14"/>
      <c r="I1558" s="14"/>
      <c r="J1558" s="14"/>
      <c r="K1558" s="14"/>
    </row>
    <row r="1559" spans="1:11" s="15" customFormat="1" ht="33.75">
      <c r="A1559" s="183"/>
      <c r="B1559" s="184"/>
      <c r="C1559" s="185"/>
      <c r="D1559" s="26" t="s">
        <v>53</v>
      </c>
      <c r="E1559" s="13">
        <v>61000</v>
      </c>
      <c r="F1559" s="13">
        <v>53560.48</v>
      </c>
      <c r="G1559" s="13">
        <f t="shared" si="99"/>
        <v>87.80406557377049</v>
      </c>
      <c r="H1559" s="14"/>
      <c r="I1559" s="14"/>
      <c r="J1559" s="14"/>
      <c r="K1559" s="14"/>
    </row>
    <row r="1560" spans="1:11" s="15" customFormat="1" ht="33.75">
      <c r="A1560" s="183"/>
      <c r="B1560" s="184"/>
      <c r="C1560" s="185"/>
      <c r="D1560" s="26" t="s">
        <v>133</v>
      </c>
      <c r="E1560" s="13">
        <v>20000</v>
      </c>
      <c r="F1560" s="13">
        <v>19999.8</v>
      </c>
      <c r="G1560" s="13">
        <f t="shared" si="99"/>
        <v>99.999</v>
      </c>
      <c r="H1560" s="14"/>
      <c r="I1560" s="14"/>
      <c r="J1560" s="14"/>
      <c r="K1560" s="14"/>
    </row>
    <row r="1561" spans="1:11" s="15" customFormat="1" ht="22.5">
      <c r="A1561" s="183"/>
      <c r="B1561" s="184"/>
      <c r="C1561" s="185"/>
      <c r="D1561" s="48" t="s">
        <v>159</v>
      </c>
      <c r="E1561" s="13">
        <v>3500</v>
      </c>
      <c r="F1561" s="13">
        <v>3500</v>
      </c>
      <c r="G1561" s="13">
        <f t="shared" si="99"/>
        <v>100</v>
      </c>
      <c r="H1561" s="14"/>
      <c r="I1561" s="14"/>
      <c r="J1561" s="14"/>
      <c r="K1561" s="14"/>
    </row>
    <row r="1562" spans="1:11" s="15" customFormat="1" ht="56.25">
      <c r="A1562" s="183"/>
      <c r="B1562" s="184"/>
      <c r="C1562" s="185"/>
      <c r="D1562" s="48" t="s">
        <v>134</v>
      </c>
      <c r="E1562" s="13">
        <v>3000</v>
      </c>
      <c r="F1562" s="13">
        <v>3000</v>
      </c>
      <c r="G1562" s="13">
        <f t="shared" si="99"/>
        <v>100</v>
      </c>
      <c r="H1562" s="14"/>
      <c r="I1562" s="14"/>
      <c r="J1562" s="14"/>
      <c r="K1562" s="14"/>
    </row>
    <row r="1563" spans="1:12" s="36" customFormat="1" ht="11.25">
      <c r="A1563" s="183"/>
      <c r="B1563" s="184"/>
      <c r="C1563" s="185"/>
      <c r="D1563" s="12" t="s">
        <v>200</v>
      </c>
      <c r="E1563" s="19">
        <v>400</v>
      </c>
      <c r="F1563" s="19">
        <v>400</v>
      </c>
      <c r="G1563" s="19">
        <f t="shared" si="99"/>
        <v>100</v>
      </c>
      <c r="H1563" s="14"/>
      <c r="I1563" s="14"/>
      <c r="J1563" s="14"/>
      <c r="K1563" s="14"/>
      <c r="L1563" s="15"/>
    </row>
    <row r="1564" spans="1:12" s="36" customFormat="1" ht="56.25">
      <c r="A1564" s="183"/>
      <c r="B1564" s="184"/>
      <c r="C1564" s="185"/>
      <c r="D1564" s="12" t="s">
        <v>201</v>
      </c>
      <c r="E1564" s="19">
        <v>5000</v>
      </c>
      <c r="F1564" s="19">
        <v>5000</v>
      </c>
      <c r="G1564" s="19">
        <f t="shared" si="99"/>
        <v>100</v>
      </c>
      <c r="H1564" s="14"/>
      <c r="I1564" s="14"/>
      <c r="J1564" s="14"/>
      <c r="K1564" s="14"/>
      <c r="L1564" s="15"/>
    </row>
    <row r="1565" spans="1:12" s="36" customFormat="1" ht="22.5">
      <c r="A1565" s="183"/>
      <c r="B1565" s="184"/>
      <c r="C1565" s="185"/>
      <c r="D1565" s="12" t="s">
        <v>162</v>
      </c>
      <c r="E1565" s="19">
        <v>400</v>
      </c>
      <c r="F1565" s="19">
        <v>0</v>
      </c>
      <c r="G1565" s="19">
        <f t="shared" si="99"/>
        <v>0</v>
      </c>
      <c r="H1565" s="14"/>
      <c r="I1565" s="14"/>
      <c r="J1565" s="14"/>
      <c r="K1565" s="14"/>
      <c r="L1565" s="15"/>
    </row>
    <row r="1566" spans="1:12" s="36" customFormat="1" ht="33.75">
      <c r="A1566" s="186"/>
      <c r="B1566" s="187"/>
      <c r="C1566" s="188"/>
      <c r="D1566" s="12" t="s">
        <v>213</v>
      </c>
      <c r="E1566" s="19">
        <v>6402.9</v>
      </c>
      <c r="F1566" s="19">
        <v>6402.9</v>
      </c>
      <c r="G1566" s="19">
        <f t="shared" si="99"/>
        <v>100</v>
      </c>
      <c r="H1566" s="14"/>
      <c r="I1566" s="14"/>
      <c r="J1566" s="14"/>
      <c r="K1566" s="14"/>
      <c r="L1566" s="15"/>
    </row>
    <row r="1567" spans="1:12" s="21" customFormat="1" ht="12">
      <c r="A1567" s="16"/>
      <c r="B1567" s="16"/>
      <c r="C1567" s="16"/>
      <c r="D1567" s="17"/>
      <c r="E1567" s="18"/>
      <c r="F1567" s="18"/>
      <c r="G1567" s="18"/>
      <c r="H1567" s="7"/>
      <c r="I1567" s="7"/>
      <c r="J1567" s="7"/>
      <c r="K1567" s="7"/>
      <c r="L1567" s="8"/>
    </row>
    <row r="1568" spans="1:12" s="21" customFormat="1" ht="12">
      <c r="A1568" s="99"/>
      <c r="B1568" s="99"/>
      <c r="C1568" s="99"/>
      <c r="D1568" s="101" t="s">
        <v>278</v>
      </c>
      <c r="E1568" s="102">
        <f>E1569</f>
        <v>880982</v>
      </c>
      <c r="F1568" s="102">
        <f>F1569</f>
        <v>842012.04</v>
      </c>
      <c r="G1568" s="102">
        <f t="shared" si="99"/>
        <v>95.57653164309826</v>
      </c>
      <c r="H1568" s="7"/>
      <c r="I1568" s="7"/>
      <c r="J1568" s="7"/>
      <c r="K1568" s="7"/>
      <c r="L1568" s="8"/>
    </row>
    <row r="1569" spans="1:12" s="21" customFormat="1" ht="24">
      <c r="A1569" s="207" t="s">
        <v>448</v>
      </c>
      <c r="B1569" s="207"/>
      <c r="C1569" s="207"/>
      <c r="D1569" s="10" t="s">
        <v>370</v>
      </c>
      <c r="E1569" s="11">
        <f>SUM(E1570,E1572)</f>
        <v>880982</v>
      </c>
      <c r="F1569" s="11">
        <f>SUM(F1570,F1572)</f>
        <v>842012.04</v>
      </c>
      <c r="G1569" s="11">
        <f t="shared" si="99"/>
        <v>95.57653164309826</v>
      </c>
      <c r="H1569" s="7"/>
      <c r="I1569" s="7"/>
      <c r="J1569" s="7"/>
      <c r="K1569" s="7"/>
      <c r="L1569" s="8"/>
    </row>
    <row r="1570" spans="1:12" s="21" customFormat="1" ht="48">
      <c r="A1570" s="207"/>
      <c r="B1570" s="207"/>
      <c r="C1570" s="207"/>
      <c r="D1570" s="10" t="s">
        <v>139</v>
      </c>
      <c r="E1570" s="11">
        <f>SUM(E1571:E1571)</f>
        <v>584851</v>
      </c>
      <c r="F1570" s="11">
        <f>SUM(F1571:F1571)</f>
        <v>557019.76</v>
      </c>
      <c r="G1570" s="11">
        <f t="shared" si="99"/>
        <v>95.24131103477637</v>
      </c>
      <c r="H1570" s="7"/>
      <c r="I1570" s="7"/>
      <c r="J1570" s="7"/>
      <c r="K1570" s="7"/>
      <c r="L1570" s="8"/>
    </row>
    <row r="1571" spans="1:12" s="36" customFormat="1" ht="22.5">
      <c r="A1571" s="207"/>
      <c r="B1571" s="207"/>
      <c r="C1571" s="207"/>
      <c r="D1571" s="26" t="s">
        <v>141</v>
      </c>
      <c r="E1571" s="13">
        <v>584851</v>
      </c>
      <c r="F1571" s="13">
        <v>557019.76</v>
      </c>
      <c r="G1571" s="13">
        <f t="shared" si="99"/>
        <v>95.24131103477637</v>
      </c>
      <c r="H1571" s="14"/>
      <c r="I1571" s="14"/>
      <c r="J1571" s="14"/>
      <c r="K1571" s="14"/>
      <c r="L1571" s="15"/>
    </row>
    <row r="1572" spans="1:12" s="21" customFormat="1" ht="24">
      <c r="A1572" s="207"/>
      <c r="B1572" s="207"/>
      <c r="C1572" s="207"/>
      <c r="D1572" s="10" t="s">
        <v>140</v>
      </c>
      <c r="E1572" s="11">
        <f>SUM(E1573,E1582,E1580)</f>
        <v>296131</v>
      </c>
      <c r="F1572" s="11">
        <f>SUM(F1573,F1582,F1580)</f>
        <v>284992.27999999997</v>
      </c>
      <c r="G1572" s="11">
        <f t="shared" si="99"/>
        <v>96.23858359982574</v>
      </c>
      <c r="H1572" s="7"/>
      <c r="I1572" s="7"/>
      <c r="J1572" s="7"/>
      <c r="K1572" s="7"/>
      <c r="L1572" s="8"/>
    </row>
    <row r="1573" spans="1:12" s="36" customFormat="1" ht="22.5">
      <c r="A1573" s="207"/>
      <c r="B1573" s="207"/>
      <c r="C1573" s="207"/>
      <c r="D1573" s="26" t="s">
        <v>225</v>
      </c>
      <c r="E1573" s="13">
        <f>SUM(E1574:E1579)</f>
        <v>248060</v>
      </c>
      <c r="F1573" s="13">
        <f>SUM(F1574:F1579)</f>
        <v>236921.27999999997</v>
      </c>
      <c r="G1573" s="13">
        <f t="shared" si="99"/>
        <v>95.50966701604449</v>
      </c>
      <c r="H1573" s="14"/>
      <c r="I1573" s="14"/>
      <c r="J1573" s="14"/>
      <c r="K1573" s="14"/>
      <c r="L1573" s="15"/>
    </row>
    <row r="1574" spans="1:12" s="36" customFormat="1" ht="11.25">
      <c r="A1574" s="207"/>
      <c r="B1574" s="207"/>
      <c r="C1574" s="207"/>
      <c r="D1574" s="26" t="s">
        <v>135</v>
      </c>
      <c r="E1574" s="13">
        <v>115860</v>
      </c>
      <c r="F1574" s="13">
        <v>110660</v>
      </c>
      <c r="G1574" s="13">
        <f t="shared" si="99"/>
        <v>95.51182461591576</v>
      </c>
      <c r="H1574" s="14"/>
      <c r="I1574" s="14"/>
      <c r="J1574" s="14"/>
      <c r="K1574" s="14"/>
      <c r="L1574" s="15"/>
    </row>
    <row r="1575" spans="1:12" s="36" customFormat="1" ht="22.5">
      <c r="A1575" s="207"/>
      <c r="B1575" s="207"/>
      <c r="C1575" s="207"/>
      <c r="D1575" s="26" t="s">
        <v>136</v>
      </c>
      <c r="E1575" s="13">
        <v>84700</v>
      </c>
      <c r="F1575" s="13">
        <v>81663.56</v>
      </c>
      <c r="G1575" s="13">
        <f t="shared" si="99"/>
        <v>96.41506493506493</v>
      </c>
      <c r="H1575" s="14"/>
      <c r="I1575" s="14"/>
      <c r="J1575" s="14"/>
      <c r="K1575" s="14"/>
      <c r="L1575" s="15"/>
    </row>
    <row r="1576" spans="1:12" s="36" customFormat="1" ht="33.75">
      <c r="A1576" s="207"/>
      <c r="B1576" s="207"/>
      <c r="C1576" s="207"/>
      <c r="D1576" s="26" t="s">
        <v>138</v>
      </c>
      <c r="E1576" s="13">
        <v>20800</v>
      </c>
      <c r="F1576" s="13">
        <v>17995.99</v>
      </c>
      <c r="G1576" s="13">
        <f t="shared" si="99"/>
        <v>86.51918269230771</v>
      </c>
      <c r="H1576" s="14"/>
      <c r="I1576" s="14"/>
      <c r="J1576" s="14"/>
      <c r="K1576" s="14"/>
      <c r="L1576" s="15"/>
    </row>
    <row r="1577" spans="1:12" s="36" customFormat="1" ht="67.5">
      <c r="A1577" s="207"/>
      <c r="B1577" s="207"/>
      <c r="C1577" s="207"/>
      <c r="D1577" s="48" t="s">
        <v>155</v>
      </c>
      <c r="E1577" s="19">
        <v>13400</v>
      </c>
      <c r="F1577" s="19">
        <v>13400</v>
      </c>
      <c r="G1577" s="19">
        <f t="shared" si="99"/>
        <v>100</v>
      </c>
      <c r="H1577" s="14"/>
      <c r="I1577" s="14"/>
      <c r="J1577" s="14"/>
      <c r="K1577" s="14"/>
      <c r="L1577" s="15"/>
    </row>
    <row r="1578" spans="1:12" s="36" customFormat="1" ht="33.75">
      <c r="A1578" s="207"/>
      <c r="B1578" s="207"/>
      <c r="C1578" s="207"/>
      <c r="D1578" s="26" t="s">
        <v>202</v>
      </c>
      <c r="E1578" s="19">
        <v>3000</v>
      </c>
      <c r="F1578" s="19">
        <v>2999.99</v>
      </c>
      <c r="G1578" s="19">
        <f t="shared" si="99"/>
        <v>99.99966666666667</v>
      </c>
      <c r="H1578" s="14"/>
      <c r="I1578" s="14"/>
      <c r="J1578" s="14"/>
      <c r="K1578" s="14"/>
      <c r="L1578" s="15"/>
    </row>
    <row r="1579" spans="1:12" s="36" customFormat="1" ht="33.75">
      <c r="A1579" s="207"/>
      <c r="B1579" s="207"/>
      <c r="C1579" s="207"/>
      <c r="D1579" s="26" t="s">
        <v>224</v>
      </c>
      <c r="E1579" s="19">
        <v>10300</v>
      </c>
      <c r="F1579" s="19">
        <v>10201.74</v>
      </c>
      <c r="G1579" s="19">
        <f t="shared" si="99"/>
        <v>99.04601941747573</v>
      </c>
      <c r="H1579" s="14"/>
      <c r="I1579" s="14"/>
      <c r="J1579" s="14"/>
      <c r="K1579" s="14"/>
      <c r="L1579" s="15"/>
    </row>
    <row r="1580" spans="1:12" s="36" customFormat="1" ht="33.75">
      <c r="A1580" s="207"/>
      <c r="B1580" s="207"/>
      <c r="C1580" s="207"/>
      <c r="D1580" s="26" t="s">
        <v>67</v>
      </c>
      <c r="E1580" s="19">
        <f>SUM(E1581)</f>
        <v>21771</v>
      </c>
      <c r="F1580" s="19">
        <f>SUM(F1581)</f>
        <v>21771</v>
      </c>
      <c r="G1580" s="19">
        <f t="shared" si="99"/>
        <v>100</v>
      </c>
      <c r="H1580" s="14"/>
      <c r="I1580" s="14"/>
      <c r="J1580" s="14"/>
      <c r="K1580" s="14"/>
      <c r="L1580" s="15"/>
    </row>
    <row r="1581" spans="1:12" s="36" customFormat="1" ht="56.25">
      <c r="A1581" s="207"/>
      <c r="B1581" s="207"/>
      <c r="C1581" s="207"/>
      <c r="D1581" s="26" t="s">
        <v>209</v>
      </c>
      <c r="E1581" s="19">
        <v>21771</v>
      </c>
      <c r="F1581" s="19">
        <v>21771</v>
      </c>
      <c r="G1581" s="19">
        <f t="shared" si="99"/>
        <v>100</v>
      </c>
      <c r="H1581" s="14"/>
      <c r="I1581" s="14"/>
      <c r="J1581" s="14"/>
      <c r="K1581" s="14"/>
      <c r="L1581" s="15"/>
    </row>
    <row r="1582" spans="1:12" s="36" customFormat="1" ht="78.75">
      <c r="A1582" s="207"/>
      <c r="B1582" s="207"/>
      <c r="C1582" s="207"/>
      <c r="D1582" s="26" t="s">
        <v>68</v>
      </c>
      <c r="E1582" s="19">
        <f>SUM(E1583)</f>
        <v>26300</v>
      </c>
      <c r="F1582" s="19">
        <f>SUM(F1583)</f>
        <v>26300</v>
      </c>
      <c r="G1582" s="19">
        <f t="shared" si="99"/>
        <v>100</v>
      </c>
      <c r="H1582" s="14"/>
      <c r="I1582" s="14"/>
      <c r="J1582" s="14"/>
      <c r="K1582" s="14"/>
      <c r="L1582" s="15"/>
    </row>
    <row r="1583" spans="1:12" s="36" customFormat="1" ht="33.75">
      <c r="A1583" s="207"/>
      <c r="B1583" s="207"/>
      <c r="C1583" s="207"/>
      <c r="D1583" s="26" t="s">
        <v>142</v>
      </c>
      <c r="E1583" s="19">
        <v>26300</v>
      </c>
      <c r="F1583" s="19">
        <v>26300</v>
      </c>
      <c r="G1583" s="19">
        <f t="shared" si="99"/>
        <v>100</v>
      </c>
      <c r="H1583" s="14"/>
      <c r="I1583" s="14"/>
      <c r="J1583" s="14"/>
      <c r="K1583" s="14"/>
      <c r="L1583" s="15"/>
    </row>
    <row r="1584" spans="1:12" s="21" customFormat="1" ht="12">
      <c r="A1584" s="16"/>
      <c r="B1584" s="16"/>
      <c r="C1584" s="16"/>
      <c r="D1584" s="17"/>
      <c r="E1584" s="18"/>
      <c r="F1584" s="18"/>
      <c r="G1584" s="18"/>
      <c r="H1584" s="7"/>
      <c r="I1584" s="7"/>
      <c r="J1584" s="7"/>
      <c r="K1584" s="7"/>
      <c r="L1584" s="8"/>
    </row>
    <row r="1585" spans="1:11" s="8" customFormat="1" ht="24">
      <c r="A1585" s="62" t="s">
        <v>330</v>
      </c>
      <c r="B1585" s="62">
        <v>921</v>
      </c>
      <c r="C1585" s="62"/>
      <c r="D1585" s="63" t="s">
        <v>280</v>
      </c>
      <c r="E1585" s="64">
        <f>SUM(E1587,E1601,E1619,E1606)</f>
        <v>3671811</v>
      </c>
      <c r="F1585" s="64">
        <f>SUM(F1587,F1601,F1619,F1606)</f>
        <v>2864185.73</v>
      </c>
      <c r="G1585" s="64">
        <f t="shared" si="99"/>
        <v>78.00471565666098</v>
      </c>
      <c r="H1585" s="7"/>
      <c r="I1585" s="7"/>
      <c r="J1585" s="7"/>
      <c r="K1585" s="7"/>
    </row>
    <row r="1586" spans="1:11" s="8" customFormat="1" ht="12">
      <c r="A1586" s="16"/>
      <c r="B1586" s="16"/>
      <c r="C1586" s="16"/>
      <c r="D1586" s="17"/>
      <c r="E1586" s="18"/>
      <c r="F1586" s="18"/>
      <c r="G1586" s="18"/>
      <c r="H1586" s="7"/>
      <c r="I1586" s="7"/>
      <c r="J1586" s="7"/>
      <c r="K1586" s="7"/>
    </row>
    <row r="1587" spans="1:11" s="57" customFormat="1" ht="24">
      <c r="A1587" s="53"/>
      <c r="B1587" s="53"/>
      <c r="C1587" s="53">
        <v>92109</v>
      </c>
      <c r="D1587" s="54" t="s">
        <v>289</v>
      </c>
      <c r="E1587" s="55">
        <f>SUM(E1588)</f>
        <v>1958671</v>
      </c>
      <c r="F1587" s="55">
        <f>SUM(F1588)</f>
        <v>1761669</v>
      </c>
      <c r="G1587" s="55">
        <f t="shared" si="99"/>
        <v>89.94205765031494</v>
      </c>
      <c r="H1587" s="56"/>
      <c r="I1587" s="56"/>
      <c r="J1587" s="56"/>
      <c r="K1587" s="56"/>
    </row>
    <row r="1588" spans="1:11" s="8" customFormat="1" ht="12">
      <c r="A1588" s="58"/>
      <c r="B1588" s="58"/>
      <c r="C1588" s="58"/>
      <c r="D1588" s="5" t="s">
        <v>264</v>
      </c>
      <c r="E1588" s="6">
        <f>SUM(E1589,E1596)</f>
        <v>1958671</v>
      </c>
      <c r="F1588" s="6">
        <f>SUM(F1589,F1596)</f>
        <v>1761669</v>
      </c>
      <c r="G1588" s="6">
        <f t="shared" si="99"/>
        <v>89.94205765031494</v>
      </c>
      <c r="H1588" s="7"/>
      <c r="I1588" s="7"/>
      <c r="J1588" s="7"/>
      <c r="K1588" s="7"/>
    </row>
    <row r="1589" spans="1:11" s="8" customFormat="1" ht="24">
      <c r="A1589" s="179" t="s">
        <v>448</v>
      </c>
      <c r="B1589" s="179"/>
      <c r="C1589" s="179"/>
      <c r="D1589" s="10" t="s">
        <v>364</v>
      </c>
      <c r="E1589" s="11">
        <f>SUM(E1590,E1593)</f>
        <v>1949580</v>
      </c>
      <c r="F1589" s="11">
        <f>SUM(F1590,F1593)</f>
        <v>1752578</v>
      </c>
      <c r="G1589" s="11">
        <f t="shared" si="99"/>
        <v>89.89515690558993</v>
      </c>
      <c r="H1589" s="7"/>
      <c r="I1589" s="7"/>
      <c r="J1589" s="7"/>
      <c r="K1589" s="7"/>
    </row>
    <row r="1590" spans="1:11" s="15" customFormat="1" ht="33.75">
      <c r="A1590" s="179"/>
      <c r="B1590" s="179"/>
      <c r="C1590" s="179"/>
      <c r="D1590" s="26" t="s">
        <v>31</v>
      </c>
      <c r="E1590" s="13">
        <f>SUM(E1591:E1592)</f>
        <v>1876380</v>
      </c>
      <c r="F1590" s="13">
        <f>SUM(F1591:F1592)</f>
        <v>1679378</v>
      </c>
      <c r="G1590" s="13">
        <f t="shared" si="99"/>
        <v>89.50095396454876</v>
      </c>
      <c r="H1590" s="14"/>
      <c r="I1590" s="14"/>
      <c r="J1590" s="14"/>
      <c r="K1590" s="14"/>
    </row>
    <row r="1591" spans="1:11" s="15" customFormat="1" ht="33.75">
      <c r="A1591" s="179"/>
      <c r="B1591" s="179"/>
      <c r="C1591" s="179"/>
      <c r="D1591" s="12" t="s">
        <v>529</v>
      </c>
      <c r="E1591" s="13">
        <v>1531600</v>
      </c>
      <c r="F1591" s="13">
        <v>1531600</v>
      </c>
      <c r="G1591" s="13">
        <f t="shared" si="99"/>
        <v>100</v>
      </c>
      <c r="H1591" s="14"/>
      <c r="I1591" s="14"/>
      <c r="J1591" s="14"/>
      <c r="K1591" s="14"/>
    </row>
    <row r="1592" spans="1:11" s="15" customFormat="1" ht="33.75">
      <c r="A1592" s="179"/>
      <c r="B1592" s="179"/>
      <c r="C1592" s="179"/>
      <c r="D1592" s="12" t="s">
        <v>528</v>
      </c>
      <c r="E1592" s="13">
        <v>344780</v>
      </c>
      <c r="F1592" s="13">
        <v>147778</v>
      </c>
      <c r="G1592" s="13">
        <f t="shared" si="99"/>
        <v>42.86153489181507</v>
      </c>
      <c r="H1592" s="14"/>
      <c r="I1592" s="14"/>
      <c r="J1592" s="14"/>
      <c r="K1592" s="14"/>
    </row>
    <row r="1593" spans="1:11" s="15" customFormat="1" ht="45">
      <c r="A1593" s="179"/>
      <c r="B1593" s="179"/>
      <c r="C1593" s="179"/>
      <c r="D1593" s="12" t="s">
        <v>30</v>
      </c>
      <c r="E1593" s="13">
        <f>SUM(E1594:E1595)</f>
        <v>73200</v>
      </c>
      <c r="F1593" s="13">
        <f>SUM(F1594:F1595)</f>
        <v>73200</v>
      </c>
      <c r="G1593" s="13">
        <f t="shared" si="99"/>
        <v>100</v>
      </c>
      <c r="H1593" s="14"/>
      <c r="I1593" s="14"/>
      <c r="J1593" s="14"/>
      <c r="K1593" s="14"/>
    </row>
    <row r="1594" spans="1:11" s="15" customFormat="1" ht="33.75">
      <c r="A1594" s="179"/>
      <c r="B1594" s="179"/>
      <c r="C1594" s="179"/>
      <c r="D1594" s="12" t="s">
        <v>143</v>
      </c>
      <c r="E1594" s="13">
        <v>70000</v>
      </c>
      <c r="F1594" s="13">
        <v>70000</v>
      </c>
      <c r="G1594" s="13">
        <f t="shared" si="99"/>
        <v>100</v>
      </c>
      <c r="H1594" s="14"/>
      <c r="I1594" s="14"/>
      <c r="J1594" s="14"/>
      <c r="K1594" s="14"/>
    </row>
    <row r="1595" spans="1:11" s="15" customFormat="1" ht="78.75">
      <c r="A1595" s="179"/>
      <c r="B1595" s="179"/>
      <c r="C1595" s="179"/>
      <c r="D1595" s="12" t="s">
        <v>54</v>
      </c>
      <c r="E1595" s="13">
        <v>3200</v>
      </c>
      <c r="F1595" s="13">
        <v>3200</v>
      </c>
      <c r="G1595" s="13">
        <f t="shared" si="99"/>
        <v>100</v>
      </c>
      <c r="H1595" s="14"/>
      <c r="I1595" s="14"/>
      <c r="J1595" s="14"/>
      <c r="K1595" s="14"/>
    </row>
    <row r="1596" spans="1:11" s="8" customFormat="1" ht="24">
      <c r="A1596" s="179"/>
      <c r="B1596" s="179"/>
      <c r="C1596" s="179"/>
      <c r="D1596" s="10" t="s">
        <v>340</v>
      </c>
      <c r="E1596" s="18">
        <f>SUM(E1597)</f>
        <v>9091</v>
      </c>
      <c r="F1596" s="18">
        <f>SUM(F1597)</f>
        <v>9091</v>
      </c>
      <c r="G1596" s="18">
        <f t="shared" si="99"/>
        <v>100</v>
      </c>
      <c r="H1596" s="7"/>
      <c r="I1596" s="7"/>
      <c r="J1596" s="7"/>
      <c r="K1596" s="7"/>
    </row>
    <row r="1597" spans="1:11" s="8" customFormat="1" ht="36">
      <c r="A1597" s="179"/>
      <c r="B1597" s="179"/>
      <c r="C1597" s="179"/>
      <c r="D1597" s="10" t="s">
        <v>366</v>
      </c>
      <c r="E1597" s="18">
        <f>SUM(E1598)</f>
        <v>9091</v>
      </c>
      <c r="F1597" s="18">
        <f>SUM(F1598)</f>
        <v>9091</v>
      </c>
      <c r="G1597" s="18">
        <f t="shared" si="99"/>
        <v>100</v>
      </c>
      <c r="H1597" s="7"/>
      <c r="I1597" s="7"/>
      <c r="J1597" s="7"/>
      <c r="K1597" s="7"/>
    </row>
    <row r="1598" spans="1:11" s="15" customFormat="1" ht="22.5">
      <c r="A1598" s="179"/>
      <c r="B1598" s="179"/>
      <c r="C1598" s="179"/>
      <c r="D1598" s="26" t="s">
        <v>165</v>
      </c>
      <c r="E1598" s="19">
        <f>SUM(E1599:E1599)</f>
        <v>9091</v>
      </c>
      <c r="F1598" s="19">
        <f>SUM(F1599:F1599)</f>
        <v>9091</v>
      </c>
      <c r="G1598" s="19">
        <f t="shared" si="99"/>
        <v>100</v>
      </c>
      <c r="H1598" s="14"/>
      <c r="I1598" s="14"/>
      <c r="J1598" s="14"/>
      <c r="K1598" s="14"/>
    </row>
    <row r="1599" spans="1:11" s="15" customFormat="1" ht="22.5">
      <c r="A1599" s="179"/>
      <c r="B1599" s="179"/>
      <c r="C1599" s="179"/>
      <c r="D1599" s="48" t="s">
        <v>75</v>
      </c>
      <c r="E1599" s="19">
        <v>9091</v>
      </c>
      <c r="F1599" s="19">
        <v>9091</v>
      </c>
      <c r="G1599" s="19">
        <f t="shared" si="99"/>
        <v>100</v>
      </c>
      <c r="H1599" s="14"/>
      <c r="I1599" s="14"/>
      <c r="J1599" s="14"/>
      <c r="K1599" s="14"/>
    </row>
    <row r="1600" spans="1:12" s="21" customFormat="1" ht="12">
      <c r="A1600" s="16"/>
      <c r="B1600" s="16"/>
      <c r="C1600" s="16"/>
      <c r="D1600" s="10"/>
      <c r="E1600" s="18"/>
      <c r="F1600" s="18"/>
      <c r="G1600" s="19"/>
      <c r="H1600" s="7"/>
      <c r="I1600" s="7"/>
      <c r="J1600" s="7"/>
      <c r="K1600" s="7"/>
      <c r="L1600" s="8"/>
    </row>
    <row r="1601" spans="1:11" s="82" customFormat="1" ht="12">
      <c r="A1601" s="84"/>
      <c r="B1601" s="84"/>
      <c r="C1601" s="84">
        <v>92116</v>
      </c>
      <c r="D1601" s="86" t="s">
        <v>279</v>
      </c>
      <c r="E1601" s="87">
        <f aca="true" t="shared" si="100" ref="E1601:F1603">SUM(E1602)</f>
        <v>327600</v>
      </c>
      <c r="F1601" s="87">
        <f t="shared" si="100"/>
        <v>327600</v>
      </c>
      <c r="G1601" s="87">
        <f t="shared" si="99"/>
        <v>100</v>
      </c>
      <c r="H1601" s="81"/>
      <c r="I1601" s="81"/>
      <c r="J1601" s="81"/>
      <c r="K1601" s="81"/>
    </row>
    <row r="1602" spans="1:11" ht="12">
      <c r="A1602" s="91"/>
      <c r="B1602" s="91"/>
      <c r="C1602" s="91"/>
      <c r="D1602" s="93" t="s">
        <v>261</v>
      </c>
      <c r="E1602" s="94">
        <f t="shared" si="100"/>
        <v>327600</v>
      </c>
      <c r="F1602" s="94">
        <f t="shared" si="100"/>
        <v>327600</v>
      </c>
      <c r="G1602" s="94">
        <f t="shared" si="99"/>
        <v>100</v>
      </c>
      <c r="H1602" s="4"/>
      <c r="I1602" s="4"/>
      <c r="J1602" s="4"/>
      <c r="K1602" s="4"/>
    </row>
    <row r="1603" spans="1:11" ht="24">
      <c r="A1603" s="209" t="s">
        <v>448</v>
      </c>
      <c r="B1603" s="209"/>
      <c r="C1603" s="209"/>
      <c r="D1603" s="23" t="s">
        <v>364</v>
      </c>
      <c r="E1603" s="24">
        <f t="shared" si="100"/>
        <v>327600</v>
      </c>
      <c r="F1603" s="24">
        <f t="shared" si="100"/>
        <v>327600</v>
      </c>
      <c r="G1603" s="24">
        <f t="shared" si="99"/>
        <v>100</v>
      </c>
      <c r="H1603" s="4"/>
      <c r="I1603" s="4"/>
      <c r="J1603" s="4"/>
      <c r="K1603" s="4"/>
    </row>
    <row r="1604" spans="1:12" s="39" customFormat="1" ht="33.75">
      <c r="A1604" s="209"/>
      <c r="B1604" s="209"/>
      <c r="C1604" s="209"/>
      <c r="D1604" s="40" t="s">
        <v>183</v>
      </c>
      <c r="E1604" s="32">
        <v>327600</v>
      </c>
      <c r="F1604" s="32">
        <v>327600</v>
      </c>
      <c r="G1604" s="32">
        <f t="shared" si="99"/>
        <v>100</v>
      </c>
      <c r="H1604" s="33"/>
      <c r="I1604" s="33"/>
      <c r="J1604" s="33"/>
      <c r="K1604" s="33"/>
      <c r="L1604" s="34"/>
    </row>
    <row r="1605" spans="1:11" ht="12">
      <c r="A1605" s="22"/>
      <c r="B1605" s="22"/>
      <c r="C1605" s="22"/>
      <c r="D1605" s="29"/>
      <c r="E1605" s="24"/>
      <c r="F1605" s="24"/>
      <c r="G1605" s="24"/>
      <c r="H1605" s="4"/>
      <c r="I1605" s="4"/>
      <c r="J1605" s="4"/>
      <c r="K1605" s="4"/>
    </row>
    <row r="1606" spans="1:12" s="90" customFormat="1" ht="24">
      <c r="A1606" s="85"/>
      <c r="B1606" s="85"/>
      <c r="C1606" s="85" t="s">
        <v>145</v>
      </c>
      <c r="D1606" s="86" t="s">
        <v>146</v>
      </c>
      <c r="E1606" s="87">
        <f>SUM(E1607,E1613)</f>
        <v>26199</v>
      </c>
      <c r="F1606" s="87">
        <f>SUM(F1607,F1613)</f>
        <v>26199</v>
      </c>
      <c r="G1606" s="87">
        <f t="shared" si="99"/>
        <v>100</v>
      </c>
      <c r="H1606" s="88"/>
      <c r="I1606" s="88"/>
      <c r="J1606" s="88"/>
      <c r="K1606" s="88"/>
      <c r="L1606" s="89"/>
    </row>
    <row r="1607" spans="1:11" ht="12">
      <c r="A1607" s="92"/>
      <c r="B1607" s="92"/>
      <c r="C1607" s="92"/>
      <c r="D1607" s="93" t="s">
        <v>264</v>
      </c>
      <c r="E1607" s="94">
        <f aca="true" t="shared" si="101" ref="E1607:F1609">SUM(E1608)</f>
        <v>7000</v>
      </c>
      <c r="F1607" s="94">
        <f t="shared" si="101"/>
        <v>7000</v>
      </c>
      <c r="G1607" s="94">
        <f t="shared" si="99"/>
        <v>100</v>
      </c>
      <c r="H1607" s="4"/>
      <c r="I1607" s="4"/>
      <c r="J1607" s="4"/>
      <c r="K1607" s="4"/>
    </row>
    <row r="1608" spans="1:11" ht="24">
      <c r="A1608" s="189" t="s">
        <v>448</v>
      </c>
      <c r="B1608" s="190"/>
      <c r="C1608" s="191"/>
      <c r="D1608" s="23" t="s">
        <v>339</v>
      </c>
      <c r="E1608" s="24">
        <f t="shared" si="101"/>
        <v>7000</v>
      </c>
      <c r="F1608" s="24">
        <f t="shared" si="101"/>
        <v>7000</v>
      </c>
      <c r="G1608" s="24">
        <f t="shared" si="99"/>
        <v>100</v>
      </c>
      <c r="H1608" s="4"/>
      <c r="I1608" s="4"/>
      <c r="J1608" s="4"/>
      <c r="K1608" s="4"/>
    </row>
    <row r="1609" spans="1:11" ht="24">
      <c r="A1609" s="192"/>
      <c r="B1609" s="193"/>
      <c r="C1609" s="194"/>
      <c r="D1609" s="23" t="s">
        <v>342</v>
      </c>
      <c r="E1609" s="24">
        <f t="shared" si="101"/>
        <v>7000</v>
      </c>
      <c r="F1609" s="24">
        <f t="shared" si="101"/>
        <v>7000</v>
      </c>
      <c r="G1609" s="24">
        <f t="shared" si="99"/>
        <v>100</v>
      </c>
      <c r="H1609" s="4"/>
      <c r="I1609" s="4"/>
      <c r="J1609" s="4"/>
      <c r="K1609" s="4"/>
    </row>
    <row r="1610" spans="1:12" s="39" customFormat="1" ht="22.5">
      <c r="A1610" s="192"/>
      <c r="B1610" s="193"/>
      <c r="C1610" s="194"/>
      <c r="D1610" s="31" t="s">
        <v>163</v>
      </c>
      <c r="E1610" s="32">
        <v>7000</v>
      </c>
      <c r="F1610" s="32">
        <v>7000</v>
      </c>
      <c r="G1610" s="32">
        <f t="shared" si="99"/>
        <v>100</v>
      </c>
      <c r="H1610" s="33"/>
      <c r="I1610" s="33"/>
      <c r="J1610" s="33"/>
      <c r="K1610" s="33"/>
      <c r="L1610" s="34"/>
    </row>
    <row r="1611" spans="1:12" s="39" customFormat="1" ht="45">
      <c r="A1611" s="195"/>
      <c r="B1611" s="196"/>
      <c r="C1611" s="197"/>
      <c r="D1611" s="40" t="s">
        <v>144</v>
      </c>
      <c r="E1611" s="32">
        <v>7000</v>
      </c>
      <c r="F1611" s="32">
        <v>7000</v>
      </c>
      <c r="G1611" s="32">
        <f t="shared" si="99"/>
        <v>100</v>
      </c>
      <c r="H1611" s="33"/>
      <c r="I1611" s="33"/>
      <c r="J1611" s="33"/>
      <c r="K1611" s="33"/>
      <c r="L1611" s="34"/>
    </row>
    <row r="1612" spans="1:11" ht="12">
      <c r="A1612" s="22"/>
      <c r="B1612" s="22"/>
      <c r="C1612" s="22"/>
      <c r="D1612" s="29"/>
      <c r="E1612" s="24"/>
      <c r="F1612" s="24"/>
      <c r="G1612" s="24"/>
      <c r="H1612" s="4"/>
      <c r="I1612" s="4"/>
      <c r="J1612" s="4"/>
      <c r="K1612" s="4"/>
    </row>
    <row r="1613" spans="1:11" ht="12">
      <c r="A1613" s="114"/>
      <c r="B1613" s="114"/>
      <c r="C1613" s="114"/>
      <c r="D1613" s="115" t="s">
        <v>278</v>
      </c>
      <c r="E1613" s="116">
        <f aca="true" t="shared" si="102" ref="E1613:F1616">SUM(E1614)</f>
        <v>19199</v>
      </c>
      <c r="F1613" s="116">
        <f t="shared" si="102"/>
        <v>19199</v>
      </c>
      <c r="G1613" s="116">
        <f t="shared" si="99"/>
        <v>100</v>
      </c>
      <c r="H1613" s="4"/>
      <c r="I1613" s="4"/>
      <c r="J1613" s="4"/>
      <c r="K1613" s="4"/>
    </row>
    <row r="1614" spans="1:11" ht="24">
      <c r="A1614" s="189" t="s">
        <v>448</v>
      </c>
      <c r="B1614" s="190"/>
      <c r="C1614" s="191"/>
      <c r="D1614" s="117" t="s">
        <v>370</v>
      </c>
      <c r="E1614" s="118">
        <f t="shared" si="102"/>
        <v>19199</v>
      </c>
      <c r="F1614" s="118">
        <f t="shared" si="102"/>
        <v>19199</v>
      </c>
      <c r="G1614" s="118">
        <f t="shared" si="99"/>
        <v>100</v>
      </c>
      <c r="H1614" s="4"/>
      <c r="I1614" s="4"/>
      <c r="J1614" s="4"/>
      <c r="K1614" s="4"/>
    </row>
    <row r="1615" spans="1:11" ht="48">
      <c r="A1615" s="192"/>
      <c r="B1615" s="193"/>
      <c r="C1615" s="194"/>
      <c r="D1615" s="23" t="s">
        <v>139</v>
      </c>
      <c r="E1615" s="24">
        <f t="shared" si="102"/>
        <v>19199</v>
      </c>
      <c r="F1615" s="24">
        <f t="shared" si="102"/>
        <v>19199</v>
      </c>
      <c r="G1615" s="24">
        <f t="shared" si="99"/>
        <v>100</v>
      </c>
      <c r="H1615" s="4"/>
      <c r="I1615" s="4"/>
      <c r="J1615" s="4"/>
      <c r="K1615" s="4"/>
    </row>
    <row r="1616" spans="1:12" s="39" customFormat="1" ht="22.5">
      <c r="A1616" s="192"/>
      <c r="B1616" s="193"/>
      <c r="C1616" s="194"/>
      <c r="D1616" s="40" t="s">
        <v>225</v>
      </c>
      <c r="E1616" s="32">
        <f t="shared" si="102"/>
        <v>19199</v>
      </c>
      <c r="F1616" s="32">
        <f t="shared" si="102"/>
        <v>19199</v>
      </c>
      <c r="G1616" s="32">
        <f t="shared" si="99"/>
        <v>100</v>
      </c>
      <c r="H1616" s="33"/>
      <c r="I1616" s="33"/>
      <c r="J1616" s="33"/>
      <c r="K1616" s="33"/>
      <c r="L1616" s="34"/>
    </row>
    <row r="1617" spans="1:12" s="39" customFormat="1" ht="22.5">
      <c r="A1617" s="195"/>
      <c r="B1617" s="196"/>
      <c r="C1617" s="197"/>
      <c r="D1617" s="40" t="s">
        <v>226</v>
      </c>
      <c r="E1617" s="32">
        <v>19199</v>
      </c>
      <c r="F1617" s="32">
        <v>19199</v>
      </c>
      <c r="G1617" s="32">
        <f t="shared" si="99"/>
        <v>100</v>
      </c>
      <c r="H1617" s="33"/>
      <c r="I1617" s="33"/>
      <c r="J1617" s="33"/>
      <c r="K1617" s="33"/>
      <c r="L1617" s="34"/>
    </row>
    <row r="1618" spans="1:11" ht="12">
      <c r="A1618" s="22"/>
      <c r="B1618" s="22"/>
      <c r="C1618" s="22"/>
      <c r="D1618" s="29"/>
      <c r="E1618" s="24"/>
      <c r="F1618" s="24"/>
      <c r="G1618" s="24"/>
      <c r="H1618" s="4"/>
      <c r="I1618" s="4"/>
      <c r="J1618" s="4"/>
      <c r="K1618" s="4"/>
    </row>
    <row r="1619" spans="1:11" s="57" customFormat="1" ht="12">
      <c r="A1619" s="53"/>
      <c r="B1619" s="53"/>
      <c r="C1619" s="53">
        <v>92195</v>
      </c>
      <c r="D1619" s="54" t="s">
        <v>263</v>
      </c>
      <c r="E1619" s="55">
        <f>SUM(E1620,E1647)</f>
        <v>1359341</v>
      </c>
      <c r="F1619" s="55">
        <f>SUM(F1620,F1647)</f>
        <v>748717.73</v>
      </c>
      <c r="G1619" s="55">
        <f t="shared" si="99"/>
        <v>55.07946350474237</v>
      </c>
      <c r="H1619" s="56"/>
      <c r="I1619" s="56"/>
      <c r="J1619" s="56"/>
      <c r="K1619" s="56"/>
    </row>
    <row r="1620" spans="1:11" s="8" customFormat="1" ht="12">
      <c r="A1620" s="58"/>
      <c r="B1620" s="58"/>
      <c r="C1620" s="58"/>
      <c r="D1620" s="5" t="s">
        <v>264</v>
      </c>
      <c r="E1620" s="6">
        <f>SUM(E1621,E1623)</f>
        <v>127289</v>
      </c>
      <c r="F1620" s="6">
        <f>SUM(F1621,F1623)</f>
        <v>127201.84</v>
      </c>
      <c r="G1620" s="6">
        <f t="shared" si="99"/>
        <v>99.93152589776021</v>
      </c>
      <c r="H1620" s="7"/>
      <c r="I1620" s="7"/>
      <c r="J1620" s="7"/>
      <c r="K1620" s="7"/>
    </row>
    <row r="1621" spans="1:11" s="8" customFormat="1" ht="24">
      <c r="A1621" s="180" t="s">
        <v>448</v>
      </c>
      <c r="B1621" s="181"/>
      <c r="C1621" s="182"/>
      <c r="D1621" s="10" t="s">
        <v>364</v>
      </c>
      <c r="E1621" s="11">
        <f>SUM(E1622)</f>
        <v>30000</v>
      </c>
      <c r="F1621" s="11">
        <f>SUM(F1622)</f>
        <v>29998.58</v>
      </c>
      <c r="G1621" s="11">
        <f t="shared" si="99"/>
        <v>99.99526666666667</v>
      </c>
      <c r="H1621" s="7"/>
      <c r="I1621" s="7"/>
      <c r="J1621" s="7"/>
      <c r="K1621" s="7"/>
    </row>
    <row r="1622" spans="1:11" s="15" customFormat="1" ht="33.75">
      <c r="A1622" s="183"/>
      <c r="B1622" s="184"/>
      <c r="C1622" s="185"/>
      <c r="D1622" s="26" t="s">
        <v>391</v>
      </c>
      <c r="E1622" s="13">
        <v>30000</v>
      </c>
      <c r="F1622" s="13">
        <v>29998.58</v>
      </c>
      <c r="G1622" s="13">
        <f t="shared" si="99"/>
        <v>99.99526666666667</v>
      </c>
      <c r="H1622" s="14"/>
      <c r="I1622" s="14"/>
      <c r="J1622" s="14"/>
      <c r="K1622" s="14"/>
    </row>
    <row r="1623" spans="1:11" s="8" customFormat="1" ht="24">
      <c r="A1623" s="183"/>
      <c r="B1623" s="184"/>
      <c r="C1623" s="185"/>
      <c r="D1623" s="10" t="s">
        <v>340</v>
      </c>
      <c r="E1623" s="11">
        <f>SUM(E1624)</f>
        <v>97289</v>
      </c>
      <c r="F1623" s="11">
        <f>SUM(F1624)</f>
        <v>97203.26</v>
      </c>
      <c r="G1623" s="11">
        <f t="shared" si="99"/>
        <v>99.91187081787253</v>
      </c>
      <c r="H1623" s="7"/>
      <c r="I1623" s="7"/>
      <c r="J1623" s="7"/>
      <c r="K1623" s="7"/>
    </row>
    <row r="1624" spans="1:11" s="8" customFormat="1" ht="36">
      <c r="A1624" s="183"/>
      <c r="B1624" s="184"/>
      <c r="C1624" s="185"/>
      <c r="D1624" s="10" t="s">
        <v>366</v>
      </c>
      <c r="E1624" s="11">
        <f>SUM(E1625,E1631,E1638,E1636)</f>
        <v>97289</v>
      </c>
      <c r="F1624" s="11">
        <f>SUM(F1625,F1631,F1638,F1636)</f>
        <v>97203.26</v>
      </c>
      <c r="G1624" s="11">
        <f t="shared" si="99"/>
        <v>99.91187081787253</v>
      </c>
      <c r="H1624" s="7"/>
      <c r="I1624" s="7"/>
      <c r="J1624" s="7"/>
      <c r="K1624" s="7"/>
    </row>
    <row r="1625" spans="1:11" s="15" customFormat="1" ht="22.5">
      <c r="A1625" s="183"/>
      <c r="B1625" s="184"/>
      <c r="C1625" s="185"/>
      <c r="D1625" s="26" t="s">
        <v>165</v>
      </c>
      <c r="E1625" s="13">
        <f>SUM(E1626:E1630)</f>
        <v>7244.84</v>
      </c>
      <c r="F1625" s="13">
        <f>SUM(F1626:F1630)</f>
        <v>7233.24</v>
      </c>
      <c r="G1625" s="13">
        <f t="shared" si="99"/>
        <v>99.83988604303201</v>
      </c>
      <c r="H1625" s="14"/>
      <c r="I1625" s="14"/>
      <c r="J1625" s="14"/>
      <c r="K1625" s="14"/>
    </row>
    <row r="1626" spans="1:11" s="15" customFormat="1" ht="33.75">
      <c r="A1626" s="183"/>
      <c r="B1626" s="184"/>
      <c r="C1626" s="185"/>
      <c r="D1626" s="48" t="s">
        <v>21</v>
      </c>
      <c r="E1626" s="13">
        <v>600</v>
      </c>
      <c r="F1626" s="13">
        <v>590.4</v>
      </c>
      <c r="G1626" s="11">
        <f t="shared" si="99"/>
        <v>98.4</v>
      </c>
      <c r="H1626" s="14"/>
      <c r="I1626" s="14"/>
      <c r="J1626" s="14"/>
      <c r="K1626" s="14"/>
    </row>
    <row r="1627" spans="1:11" s="15" customFormat="1" ht="22.5">
      <c r="A1627" s="183"/>
      <c r="B1627" s="184"/>
      <c r="C1627" s="185"/>
      <c r="D1627" s="48" t="s">
        <v>23</v>
      </c>
      <c r="E1627" s="13">
        <v>90.5</v>
      </c>
      <c r="F1627" s="13">
        <v>90.5</v>
      </c>
      <c r="G1627" s="11">
        <f t="shared" si="99"/>
        <v>100</v>
      </c>
      <c r="H1627" s="14"/>
      <c r="I1627" s="14"/>
      <c r="J1627" s="14"/>
      <c r="K1627" s="14"/>
    </row>
    <row r="1628" spans="1:11" s="15" customFormat="1" ht="22.5">
      <c r="A1628" s="183"/>
      <c r="B1628" s="184"/>
      <c r="C1628" s="185"/>
      <c r="D1628" s="48" t="s">
        <v>533</v>
      </c>
      <c r="E1628" s="13">
        <v>370.17</v>
      </c>
      <c r="F1628" s="13">
        <v>370.17</v>
      </c>
      <c r="G1628" s="11">
        <f t="shared" si="99"/>
        <v>100</v>
      </c>
      <c r="H1628" s="14"/>
      <c r="I1628" s="14"/>
      <c r="J1628" s="14"/>
      <c r="K1628" s="14"/>
    </row>
    <row r="1629" spans="1:11" s="15" customFormat="1" ht="33.75">
      <c r="A1629" s="183"/>
      <c r="B1629" s="184"/>
      <c r="C1629" s="185"/>
      <c r="D1629" s="48" t="s">
        <v>153</v>
      </c>
      <c r="E1629" s="13">
        <v>2</v>
      </c>
      <c r="F1629" s="13">
        <v>0</v>
      </c>
      <c r="G1629" s="13">
        <f t="shared" si="99"/>
        <v>0</v>
      </c>
      <c r="H1629" s="14"/>
      <c r="I1629" s="14"/>
      <c r="J1629" s="14"/>
      <c r="K1629" s="14"/>
    </row>
    <row r="1630" spans="1:11" s="15" customFormat="1" ht="33.75">
      <c r="A1630" s="183"/>
      <c r="B1630" s="184"/>
      <c r="C1630" s="185"/>
      <c r="D1630" s="26" t="s">
        <v>214</v>
      </c>
      <c r="E1630" s="13">
        <v>6182.17</v>
      </c>
      <c r="F1630" s="13">
        <v>6182.17</v>
      </c>
      <c r="G1630" s="13">
        <f>F1630*100/E1630</f>
        <v>100</v>
      </c>
      <c r="H1630" s="14"/>
      <c r="I1630" s="14"/>
      <c r="J1630" s="14"/>
      <c r="K1630" s="14"/>
    </row>
    <row r="1631" spans="1:11" s="8" customFormat="1" ht="12">
      <c r="A1631" s="183"/>
      <c r="B1631" s="184"/>
      <c r="C1631" s="185"/>
      <c r="D1631" s="10" t="s">
        <v>55</v>
      </c>
      <c r="E1631" s="11">
        <f>SUM(E1632:E1635)</f>
        <v>5374.16</v>
      </c>
      <c r="F1631" s="11">
        <f>SUM(F1632:F1635)</f>
        <v>5335.0199999999995</v>
      </c>
      <c r="G1631" s="11">
        <f>F1631*100/E1631</f>
        <v>99.27170013546304</v>
      </c>
      <c r="H1631" s="7"/>
      <c r="I1631" s="7"/>
      <c r="J1631" s="7"/>
      <c r="K1631" s="7"/>
    </row>
    <row r="1632" spans="1:11" s="15" customFormat="1" ht="22.5">
      <c r="A1632" s="183"/>
      <c r="B1632" s="184"/>
      <c r="C1632" s="185"/>
      <c r="D1632" s="48" t="s">
        <v>532</v>
      </c>
      <c r="E1632" s="13">
        <v>2383.99</v>
      </c>
      <c r="F1632" s="13">
        <v>2348.03</v>
      </c>
      <c r="G1632" s="11">
        <f t="shared" si="99"/>
        <v>98.49160441109235</v>
      </c>
      <c r="H1632" s="14"/>
      <c r="I1632" s="14"/>
      <c r="J1632" s="14"/>
      <c r="K1632" s="14"/>
    </row>
    <row r="1633" spans="1:11" s="15" customFormat="1" ht="22.5">
      <c r="A1633" s="183"/>
      <c r="B1633" s="184"/>
      <c r="C1633" s="185"/>
      <c r="D1633" s="48" t="s">
        <v>23</v>
      </c>
      <c r="E1633" s="13">
        <v>909.51</v>
      </c>
      <c r="F1633" s="13">
        <v>906.8</v>
      </c>
      <c r="G1633" s="11">
        <f t="shared" si="99"/>
        <v>99.70203736077669</v>
      </c>
      <c r="H1633" s="14"/>
      <c r="I1633" s="14"/>
      <c r="J1633" s="14"/>
      <c r="K1633" s="14"/>
    </row>
    <row r="1634" spans="1:11" s="15" customFormat="1" ht="33.75">
      <c r="A1634" s="183"/>
      <c r="B1634" s="184"/>
      <c r="C1634" s="185"/>
      <c r="D1634" s="26" t="s">
        <v>212</v>
      </c>
      <c r="E1634" s="13">
        <v>722.66</v>
      </c>
      <c r="F1634" s="13">
        <v>722.66</v>
      </c>
      <c r="G1634" s="11">
        <f t="shared" si="99"/>
        <v>100</v>
      </c>
      <c r="H1634" s="14"/>
      <c r="I1634" s="14"/>
      <c r="J1634" s="14"/>
      <c r="K1634" s="14"/>
    </row>
    <row r="1635" spans="1:11" s="15" customFormat="1" ht="33.75">
      <c r="A1635" s="183"/>
      <c r="B1635" s="184"/>
      <c r="C1635" s="185"/>
      <c r="D1635" s="48" t="s">
        <v>153</v>
      </c>
      <c r="E1635" s="13">
        <v>1358</v>
      </c>
      <c r="F1635" s="13">
        <v>1357.53</v>
      </c>
      <c r="G1635" s="11">
        <f t="shared" si="99"/>
        <v>99.96539027982327</v>
      </c>
      <c r="H1635" s="14"/>
      <c r="I1635" s="14"/>
      <c r="J1635" s="14"/>
      <c r="K1635" s="14"/>
    </row>
    <row r="1636" spans="1:11" s="8" customFormat="1" ht="24">
      <c r="A1636" s="183"/>
      <c r="B1636" s="184"/>
      <c r="C1636" s="185"/>
      <c r="D1636" s="10" t="s">
        <v>166</v>
      </c>
      <c r="E1636" s="11">
        <f>SUM(E1637)</f>
        <v>49200</v>
      </c>
      <c r="F1636" s="11">
        <f>SUM(F1637)</f>
        <v>49200</v>
      </c>
      <c r="G1636" s="11">
        <f t="shared" si="99"/>
        <v>100</v>
      </c>
      <c r="H1636" s="7"/>
      <c r="I1636" s="7"/>
      <c r="J1636" s="7"/>
      <c r="K1636" s="7"/>
    </row>
    <row r="1637" spans="1:11" s="15" customFormat="1" ht="22.5">
      <c r="A1637" s="183"/>
      <c r="B1637" s="184"/>
      <c r="C1637" s="185"/>
      <c r="D1637" s="26" t="s">
        <v>227</v>
      </c>
      <c r="E1637" s="13">
        <v>49200</v>
      </c>
      <c r="F1637" s="13">
        <v>49200</v>
      </c>
      <c r="G1637" s="11">
        <f t="shared" si="99"/>
        <v>100</v>
      </c>
      <c r="H1637" s="14"/>
      <c r="I1637" s="14"/>
      <c r="J1637" s="14"/>
      <c r="K1637" s="14"/>
    </row>
    <row r="1638" spans="1:11" s="8" customFormat="1" ht="12">
      <c r="A1638" s="183"/>
      <c r="B1638" s="184"/>
      <c r="C1638" s="185"/>
      <c r="D1638" s="10" t="s">
        <v>147</v>
      </c>
      <c r="E1638" s="11">
        <f>SUM(E1639:E1645)</f>
        <v>35470</v>
      </c>
      <c r="F1638" s="11">
        <f>SUM(F1639:F1645)</f>
        <v>35435</v>
      </c>
      <c r="G1638" s="11">
        <f t="shared" si="99"/>
        <v>99.90132506343389</v>
      </c>
      <c r="H1638" s="7"/>
      <c r="I1638" s="7"/>
      <c r="J1638" s="7"/>
      <c r="K1638" s="7"/>
    </row>
    <row r="1639" spans="1:11" s="15" customFormat="1" ht="11.25" customHeight="1">
      <c r="A1639" s="183"/>
      <c r="B1639" s="184"/>
      <c r="C1639" s="185"/>
      <c r="D1639" s="26" t="s">
        <v>351</v>
      </c>
      <c r="E1639" s="13">
        <v>3230</v>
      </c>
      <c r="F1639" s="13">
        <v>3230</v>
      </c>
      <c r="G1639" s="13">
        <f t="shared" si="99"/>
        <v>100</v>
      </c>
      <c r="H1639" s="14"/>
      <c r="I1639" s="14"/>
      <c r="J1639" s="14"/>
      <c r="K1639" s="14"/>
    </row>
    <row r="1640" spans="1:11" s="15" customFormat="1" ht="22.5">
      <c r="A1640" s="183"/>
      <c r="B1640" s="184"/>
      <c r="C1640" s="185"/>
      <c r="D1640" s="48" t="s">
        <v>148</v>
      </c>
      <c r="E1640" s="13">
        <v>8000</v>
      </c>
      <c r="F1640" s="13">
        <v>7980</v>
      </c>
      <c r="G1640" s="13">
        <f t="shared" si="99"/>
        <v>99.75</v>
      </c>
      <c r="H1640" s="14"/>
      <c r="I1640" s="14"/>
      <c r="J1640" s="14"/>
      <c r="K1640" s="14"/>
    </row>
    <row r="1641" spans="1:11" s="15" customFormat="1" ht="22.5">
      <c r="A1641" s="183"/>
      <c r="B1641" s="184"/>
      <c r="C1641" s="185"/>
      <c r="D1641" s="48" t="s">
        <v>149</v>
      </c>
      <c r="E1641" s="13">
        <v>1000</v>
      </c>
      <c r="F1641" s="13">
        <v>1000</v>
      </c>
      <c r="G1641" s="13">
        <f t="shared" si="99"/>
        <v>100</v>
      </c>
      <c r="H1641" s="14"/>
      <c r="I1641" s="14"/>
      <c r="J1641" s="14"/>
      <c r="K1641" s="14"/>
    </row>
    <row r="1642" spans="1:11" s="15" customFormat="1" ht="22.5">
      <c r="A1642" s="183"/>
      <c r="B1642" s="184"/>
      <c r="C1642" s="185"/>
      <c r="D1642" s="48" t="s">
        <v>150</v>
      </c>
      <c r="E1642" s="13">
        <v>14600</v>
      </c>
      <c r="F1642" s="13">
        <v>14598</v>
      </c>
      <c r="G1642" s="11">
        <f t="shared" si="99"/>
        <v>99.98630136986301</v>
      </c>
      <c r="H1642" s="14"/>
      <c r="I1642" s="14"/>
      <c r="J1642" s="14"/>
      <c r="K1642" s="14"/>
    </row>
    <row r="1643" spans="1:11" s="15" customFormat="1" ht="33.75">
      <c r="A1643" s="183"/>
      <c r="B1643" s="184"/>
      <c r="C1643" s="185"/>
      <c r="D1643" s="48" t="s">
        <v>76</v>
      </c>
      <c r="E1643" s="13">
        <v>3640</v>
      </c>
      <c r="F1643" s="13">
        <v>3640</v>
      </c>
      <c r="G1643" s="13">
        <f t="shared" si="99"/>
        <v>100</v>
      </c>
      <c r="H1643" s="14"/>
      <c r="I1643" s="14"/>
      <c r="J1643" s="14"/>
      <c r="K1643" s="14"/>
    </row>
    <row r="1644" spans="1:11" s="15" customFormat="1" ht="33.75">
      <c r="A1644" s="183"/>
      <c r="B1644" s="184"/>
      <c r="C1644" s="185"/>
      <c r="D1644" s="48" t="s">
        <v>151</v>
      </c>
      <c r="E1644" s="13">
        <v>2500</v>
      </c>
      <c r="F1644" s="13">
        <v>2500</v>
      </c>
      <c r="G1644" s="13">
        <f t="shared" si="99"/>
        <v>100</v>
      </c>
      <c r="H1644" s="14"/>
      <c r="I1644" s="14"/>
      <c r="J1644" s="14"/>
      <c r="K1644" s="14"/>
    </row>
    <row r="1645" spans="1:11" s="15" customFormat="1" ht="22.5">
      <c r="A1645" s="50"/>
      <c r="B1645" s="51"/>
      <c r="C1645" s="52"/>
      <c r="D1645" s="48" t="s">
        <v>152</v>
      </c>
      <c r="E1645" s="13">
        <v>2500</v>
      </c>
      <c r="F1645" s="13">
        <v>2487</v>
      </c>
      <c r="G1645" s="13">
        <f>F1645*100/E1645</f>
        <v>99.48</v>
      </c>
      <c r="H1645" s="14"/>
      <c r="I1645" s="14"/>
      <c r="J1645" s="14"/>
      <c r="K1645" s="14"/>
    </row>
    <row r="1646" spans="1:12" s="21" customFormat="1" ht="12">
      <c r="A1646" s="113"/>
      <c r="B1646" s="113"/>
      <c r="C1646" s="113"/>
      <c r="D1646" s="10"/>
      <c r="E1646" s="11"/>
      <c r="F1646" s="11"/>
      <c r="G1646" s="11"/>
      <c r="H1646" s="7"/>
      <c r="I1646" s="7"/>
      <c r="J1646" s="7"/>
      <c r="K1646" s="7"/>
      <c r="L1646" s="8"/>
    </row>
    <row r="1647" spans="1:12" s="21" customFormat="1" ht="12">
      <c r="A1647" s="99"/>
      <c r="B1647" s="99"/>
      <c r="C1647" s="99"/>
      <c r="D1647" s="101" t="s">
        <v>420</v>
      </c>
      <c r="E1647" s="102">
        <f>E1648</f>
        <v>1232052</v>
      </c>
      <c r="F1647" s="102">
        <f>F1648</f>
        <v>621515.89</v>
      </c>
      <c r="G1647" s="102">
        <f t="shared" si="99"/>
        <v>50.44558914721132</v>
      </c>
      <c r="H1647" s="7"/>
      <c r="I1647" s="7"/>
      <c r="J1647" s="7"/>
      <c r="K1647" s="7"/>
      <c r="L1647" s="8"/>
    </row>
    <row r="1648" spans="1:12" s="21" customFormat="1" ht="60">
      <c r="A1648" s="207" t="s">
        <v>448</v>
      </c>
      <c r="B1648" s="207"/>
      <c r="C1648" s="207"/>
      <c r="D1648" s="10" t="s">
        <v>154</v>
      </c>
      <c r="E1648" s="18">
        <f>SUM(E1649)</f>
        <v>1232052</v>
      </c>
      <c r="F1648" s="18">
        <f>SUM(F1649)</f>
        <v>621515.89</v>
      </c>
      <c r="G1648" s="18">
        <f t="shared" si="99"/>
        <v>50.44558914721132</v>
      </c>
      <c r="H1648" s="7"/>
      <c r="I1648" s="7"/>
      <c r="J1648" s="7"/>
      <c r="K1648" s="7"/>
      <c r="L1648" s="8"/>
    </row>
    <row r="1649" spans="1:12" s="36" customFormat="1" ht="67.5">
      <c r="A1649" s="207"/>
      <c r="B1649" s="207"/>
      <c r="C1649" s="207"/>
      <c r="D1649" s="26" t="s">
        <v>531</v>
      </c>
      <c r="E1649" s="13">
        <v>1232052</v>
      </c>
      <c r="F1649" s="13">
        <v>621515.89</v>
      </c>
      <c r="G1649" s="13">
        <f>F1649*100/E1649</f>
        <v>50.44558914721132</v>
      </c>
      <c r="H1649" s="14"/>
      <c r="I1649" s="14"/>
      <c r="J1649" s="14"/>
      <c r="K1649" s="14"/>
      <c r="L1649" s="15"/>
    </row>
    <row r="1650" spans="1:12" s="36" customFormat="1" ht="11.25">
      <c r="A1650" s="207"/>
      <c r="B1650" s="207"/>
      <c r="C1650" s="207"/>
      <c r="D1650" s="26" t="s">
        <v>233</v>
      </c>
      <c r="E1650" s="13">
        <v>466083</v>
      </c>
      <c r="F1650" s="13">
        <v>175474.35</v>
      </c>
      <c r="G1650" s="13">
        <f>F1650*100/E1650</f>
        <v>37.64873423832236</v>
      </c>
      <c r="H1650" s="14"/>
      <c r="I1650" s="14"/>
      <c r="J1650" s="14"/>
      <c r="K1650" s="14"/>
      <c r="L1650" s="15"/>
    </row>
    <row r="1651" spans="1:12" s="21" customFormat="1" ht="12">
      <c r="A1651" s="113"/>
      <c r="B1651" s="113"/>
      <c r="C1651" s="113"/>
      <c r="D1651" s="10"/>
      <c r="E1651" s="11"/>
      <c r="F1651" s="11"/>
      <c r="G1651" s="11"/>
      <c r="H1651" s="7"/>
      <c r="I1651" s="7"/>
      <c r="J1651" s="7"/>
      <c r="K1651" s="7"/>
      <c r="L1651" s="8"/>
    </row>
    <row r="1652" spans="1:11" s="82" customFormat="1" ht="48">
      <c r="A1652" s="78" t="s">
        <v>443</v>
      </c>
      <c r="B1652" s="78" t="s">
        <v>359</v>
      </c>
      <c r="C1652" s="78"/>
      <c r="D1652" s="79" t="s">
        <v>360</v>
      </c>
      <c r="E1652" s="80">
        <f>SUM(E1654)</f>
        <v>3000</v>
      </c>
      <c r="F1652" s="80">
        <f>SUM(F1654)</f>
        <v>0</v>
      </c>
      <c r="G1652" s="80">
        <f t="shared" si="99"/>
        <v>0</v>
      </c>
      <c r="H1652" s="81"/>
      <c r="I1652" s="81"/>
      <c r="J1652" s="81"/>
      <c r="K1652" s="81"/>
    </row>
    <row r="1653" spans="1:11" ht="12">
      <c r="A1653" s="28"/>
      <c r="B1653" s="28"/>
      <c r="C1653" s="28"/>
      <c r="D1653" s="23"/>
      <c r="E1653" s="24"/>
      <c r="F1653" s="24"/>
      <c r="G1653" s="24"/>
      <c r="H1653" s="4"/>
      <c r="I1653" s="4"/>
      <c r="J1653" s="4"/>
      <c r="K1653" s="4"/>
    </row>
    <row r="1654" spans="1:11" s="89" customFormat="1" ht="25.5" customHeight="1">
      <c r="A1654" s="84"/>
      <c r="B1654" s="84"/>
      <c r="C1654" s="84" t="s">
        <v>361</v>
      </c>
      <c r="D1654" s="86" t="s">
        <v>362</v>
      </c>
      <c r="E1654" s="87">
        <f aca="true" t="shared" si="103" ref="E1654:F1656">SUM(E1655)</f>
        <v>3000</v>
      </c>
      <c r="F1654" s="87">
        <f t="shared" si="103"/>
        <v>0</v>
      </c>
      <c r="G1654" s="87">
        <f t="shared" si="99"/>
        <v>0</v>
      </c>
      <c r="H1654" s="88"/>
      <c r="I1654" s="88"/>
      <c r="J1654" s="88"/>
      <c r="K1654" s="88"/>
    </row>
    <row r="1655" spans="1:11" ht="12">
      <c r="A1655" s="91"/>
      <c r="B1655" s="91"/>
      <c r="C1655" s="91"/>
      <c r="D1655" s="93" t="s">
        <v>264</v>
      </c>
      <c r="E1655" s="94">
        <f t="shared" si="103"/>
        <v>3000</v>
      </c>
      <c r="F1655" s="94">
        <f t="shared" si="103"/>
        <v>0</v>
      </c>
      <c r="G1655" s="94">
        <f t="shared" si="99"/>
        <v>0</v>
      </c>
      <c r="H1655" s="4"/>
      <c r="I1655" s="4"/>
      <c r="J1655" s="4"/>
      <c r="K1655" s="4"/>
    </row>
    <row r="1656" spans="1:11" ht="24">
      <c r="A1656" s="209" t="s">
        <v>448</v>
      </c>
      <c r="B1656" s="209"/>
      <c r="C1656" s="209"/>
      <c r="D1656" s="23" t="s">
        <v>339</v>
      </c>
      <c r="E1656" s="24">
        <f t="shared" si="103"/>
        <v>3000</v>
      </c>
      <c r="F1656" s="24">
        <f t="shared" si="103"/>
        <v>0</v>
      </c>
      <c r="G1656" s="24">
        <f t="shared" si="99"/>
        <v>0</v>
      </c>
      <c r="H1656" s="4"/>
      <c r="I1656" s="4"/>
      <c r="J1656" s="4"/>
      <c r="K1656" s="4"/>
    </row>
    <row r="1657" spans="1:11" ht="36">
      <c r="A1657" s="209"/>
      <c r="B1657" s="209"/>
      <c r="C1657" s="209"/>
      <c r="D1657" s="23" t="s">
        <v>365</v>
      </c>
      <c r="E1657" s="24">
        <f>SUM(E1658)</f>
        <v>3000</v>
      </c>
      <c r="F1657" s="24">
        <f>SUM(F1658)</f>
        <v>0</v>
      </c>
      <c r="G1657" s="24">
        <f t="shared" si="99"/>
        <v>0</v>
      </c>
      <c r="H1657" s="4"/>
      <c r="I1657" s="4"/>
      <c r="J1657" s="4"/>
      <c r="K1657" s="4"/>
    </row>
    <row r="1658" spans="1:12" s="39" customFormat="1" ht="11.25">
      <c r="A1658" s="209"/>
      <c r="B1658" s="209"/>
      <c r="C1658" s="209"/>
      <c r="D1658" s="31" t="s">
        <v>147</v>
      </c>
      <c r="E1658" s="32">
        <f>SUM(E1659)</f>
        <v>3000</v>
      </c>
      <c r="F1658" s="32">
        <f>SUM(F1659)</f>
        <v>0</v>
      </c>
      <c r="G1658" s="32">
        <f t="shared" si="99"/>
        <v>0</v>
      </c>
      <c r="H1658" s="33"/>
      <c r="I1658" s="33"/>
      <c r="J1658" s="33"/>
      <c r="K1658" s="33"/>
      <c r="L1658" s="34"/>
    </row>
    <row r="1659" spans="1:12" s="39" customFormat="1" ht="33.75">
      <c r="A1659" s="209"/>
      <c r="B1659" s="209"/>
      <c r="C1659" s="209"/>
      <c r="D1659" s="31" t="s">
        <v>380</v>
      </c>
      <c r="E1659" s="32">
        <v>3000</v>
      </c>
      <c r="F1659" s="32">
        <v>0</v>
      </c>
      <c r="G1659" s="32">
        <f t="shared" si="99"/>
        <v>0</v>
      </c>
      <c r="H1659" s="33"/>
      <c r="I1659" s="33"/>
      <c r="J1659" s="33"/>
      <c r="K1659" s="33"/>
      <c r="L1659" s="34"/>
    </row>
    <row r="1660" spans="1:11" ht="12">
      <c r="A1660" s="45"/>
      <c r="B1660" s="45"/>
      <c r="C1660" s="45"/>
      <c r="D1660" s="29"/>
      <c r="E1660" s="30"/>
      <c r="F1660" s="30"/>
      <c r="G1660" s="30"/>
      <c r="H1660" s="4"/>
      <c r="I1660" s="4"/>
      <c r="J1660" s="4"/>
      <c r="K1660" s="4"/>
    </row>
    <row r="1661" spans="1:11" s="57" customFormat="1" ht="12">
      <c r="A1661" s="62" t="s">
        <v>444</v>
      </c>
      <c r="B1661" s="62">
        <v>926</v>
      </c>
      <c r="C1661" s="62"/>
      <c r="D1661" s="63" t="s">
        <v>388</v>
      </c>
      <c r="E1661" s="64">
        <f>SUM(E1684,E1663,E1689)</f>
        <v>242599.02000000002</v>
      </c>
      <c r="F1661" s="64">
        <f>SUM(F1684,F1663,F1689)</f>
        <v>240784.28000000003</v>
      </c>
      <c r="G1661" s="64">
        <f t="shared" si="99"/>
        <v>99.25195905572909</v>
      </c>
      <c r="H1661" s="56"/>
      <c r="I1661" s="56"/>
      <c r="J1661" s="56"/>
      <c r="K1661" s="56"/>
    </row>
    <row r="1662" spans="1:11" s="8" customFormat="1" ht="12">
      <c r="A1662" s="16"/>
      <c r="B1662" s="16"/>
      <c r="C1662" s="16"/>
      <c r="D1662" s="17"/>
      <c r="E1662" s="18"/>
      <c r="F1662" s="18"/>
      <c r="G1662" s="18"/>
      <c r="H1662" s="7"/>
      <c r="I1662" s="7"/>
      <c r="J1662" s="7"/>
      <c r="K1662" s="7"/>
    </row>
    <row r="1663" spans="1:11" s="96" customFormat="1" ht="12">
      <c r="A1663" s="53"/>
      <c r="B1663" s="53"/>
      <c r="C1663" s="53" t="s">
        <v>301</v>
      </c>
      <c r="D1663" s="54" t="s">
        <v>302</v>
      </c>
      <c r="E1663" s="55">
        <f>SUM(E1664)</f>
        <v>102010</v>
      </c>
      <c r="F1663" s="55">
        <f>SUM(F1664)</f>
        <v>101530.89</v>
      </c>
      <c r="G1663" s="55">
        <f t="shared" si="99"/>
        <v>99.53033035976866</v>
      </c>
      <c r="H1663" s="95"/>
      <c r="I1663" s="95"/>
      <c r="J1663" s="95"/>
      <c r="K1663" s="95"/>
    </row>
    <row r="1664" spans="1:11" s="8" customFormat="1" ht="12">
      <c r="A1664" s="58"/>
      <c r="B1664" s="58"/>
      <c r="C1664" s="58"/>
      <c r="D1664" s="5" t="s">
        <v>264</v>
      </c>
      <c r="E1664" s="6">
        <f>SUM(E1665)</f>
        <v>102010</v>
      </c>
      <c r="F1664" s="6">
        <f>SUM(F1665)</f>
        <v>101530.89</v>
      </c>
      <c r="G1664" s="6">
        <f aca="true" t="shared" si="104" ref="G1664:G1711">F1664*100/E1664</f>
        <v>99.53033035976866</v>
      </c>
      <c r="H1664" s="7"/>
      <c r="I1664" s="7"/>
      <c r="J1664" s="7"/>
      <c r="K1664" s="7"/>
    </row>
    <row r="1665" spans="1:11" s="8" customFormat="1" ht="24">
      <c r="A1665" s="179" t="s">
        <v>448</v>
      </c>
      <c r="B1665" s="179"/>
      <c r="C1665" s="179"/>
      <c r="D1665" s="10" t="s">
        <v>339</v>
      </c>
      <c r="E1665" s="11">
        <f>SUM(E1666,E1670)</f>
        <v>102010</v>
      </c>
      <c r="F1665" s="11">
        <f>SUM(F1666,F1670)</f>
        <v>101530.89</v>
      </c>
      <c r="G1665" s="11">
        <f t="shared" si="104"/>
        <v>99.53033035976866</v>
      </c>
      <c r="H1665" s="7"/>
      <c r="I1665" s="7"/>
      <c r="J1665" s="7"/>
      <c r="K1665" s="7"/>
    </row>
    <row r="1666" spans="1:11" s="8" customFormat="1" ht="24">
      <c r="A1666" s="179"/>
      <c r="B1666" s="179"/>
      <c r="C1666" s="179"/>
      <c r="D1666" s="10" t="s">
        <v>371</v>
      </c>
      <c r="E1666" s="11">
        <f>SUM(E1667:E1669)</f>
        <v>19000</v>
      </c>
      <c r="F1666" s="11">
        <f>SUM(F1667:F1669)</f>
        <v>18872.02</v>
      </c>
      <c r="G1666" s="11">
        <f t="shared" si="104"/>
        <v>99.32642105263157</v>
      </c>
      <c r="H1666" s="7"/>
      <c r="I1666" s="7"/>
      <c r="J1666" s="7"/>
      <c r="K1666" s="7"/>
    </row>
    <row r="1667" spans="1:11" s="15" customFormat="1" ht="22.5">
      <c r="A1667" s="179"/>
      <c r="B1667" s="179"/>
      <c r="C1667" s="179"/>
      <c r="D1667" s="26" t="s">
        <v>477</v>
      </c>
      <c r="E1667" s="13">
        <v>1300</v>
      </c>
      <c r="F1667" s="13">
        <v>1202.05</v>
      </c>
      <c r="G1667" s="13">
        <f t="shared" si="104"/>
        <v>92.46538461538462</v>
      </c>
      <c r="H1667" s="14"/>
      <c r="I1667" s="14"/>
      <c r="J1667" s="14"/>
      <c r="K1667" s="14"/>
    </row>
    <row r="1668" spans="1:11" s="15" customFormat="1" ht="11.25">
      <c r="A1668" s="179"/>
      <c r="B1668" s="179"/>
      <c r="C1668" s="179"/>
      <c r="D1668" s="26" t="s">
        <v>478</v>
      </c>
      <c r="E1668" s="13">
        <v>200</v>
      </c>
      <c r="F1668" s="13">
        <v>172.17</v>
      </c>
      <c r="G1668" s="13">
        <f t="shared" si="104"/>
        <v>86.085</v>
      </c>
      <c r="H1668" s="14"/>
      <c r="I1668" s="14"/>
      <c r="J1668" s="14"/>
      <c r="K1668" s="14"/>
    </row>
    <row r="1669" spans="1:11" s="15" customFormat="1" ht="11.25">
      <c r="A1669" s="179"/>
      <c r="B1669" s="179"/>
      <c r="C1669" s="179"/>
      <c r="D1669" s="26" t="s">
        <v>473</v>
      </c>
      <c r="E1669" s="13">
        <v>17500</v>
      </c>
      <c r="F1669" s="13">
        <v>17497.8</v>
      </c>
      <c r="G1669" s="13">
        <f t="shared" si="104"/>
        <v>99.98742857142857</v>
      </c>
      <c r="H1669" s="14"/>
      <c r="I1669" s="14"/>
      <c r="J1669" s="14"/>
      <c r="K1669" s="14"/>
    </row>
    <row r="1670" spans="1:11" s="8" customFormat="1" ht="36">
      <c r="A1670" s="179"/>
      <c r="B1670" s="179"/>
      <c r="C1670" s="179"/>
      <c r="D1670" s="10" t="s">
        <v>367</v>
      </c>
      <c r="E1670" s="11">
        <f>SUM(E1671,E1676,E1677,E1679,E1682)</f>
        <v>83010</v>
      </c>
      <c r="F1670" s="11">
        <f>SUM(F1671,F1676,F1677,F1679,F1682)</f>
        <v>82658.87</v>
      </c>
      <c r="G1670" s="11">
        <f t="shared" si="104"/>
        <v>99.57700277075051</v>
      </c>
      <c r="H1670" s="7"/>
      <c r="I1670" s="7"/>
      <c r="J1670" s="7"/>
      <c r="K1670" s="7"/>
    </row>
    <row r="1671" spans="1:11" s="15" customFormat="1" ht="22.5">
      <c r="A1671" s="179"/>
      <c r="B1671" s="179"/>
      <c r="C1671" s="179"/>
      <c r="D1671" s="26" t="s">
        <v>165</v>
      </c>
      <c r="E1671" s="13">
        <f>SUM(E1672:E1675)</f>
        <v>15470</v>
      </c>
      <c r="F1671" s="13">
        <f>SUM(F1672:F1675)</f>
        <v>15290.25</v>
      </c>
      <c r="G1671" s="13">
        <f t="shared" si="104"/>
        <v>98.83807369101487</v>
      </c>
      <c r="H1671" s="14"/>
      <c r="I1671" s="14"/>
      <c r="J1671" s="14"/>
      <c r="K1671" s="14"/>
    </row>
    <row r="1672" spans="1:11" s="15" customFormat="1" ht="33.75">
      <c r="A1672" s="179"/>
      <c r="B1672" s="179"/>
      <c r="C1672" s="179"/>
      <c r="D1672" s="48" t="s">
        <v>22</v>
      </c>
      <c r="E1672" s="13">
        <v>4200</v>
      </c>
      <c r="F1672" s="13">
        <v>4199.72</v>
      </c>
      <c r="G1672" s="13">
        <f t="shared" si="104"/>
        <v>99.99333333333334</v>
      </c>
      <c r="H1672" s="14"/>
      <c r="I1672" s="14"/>
      <c r="J1672" s="14"/>
      <c r="K1672" s="14"/>
    </row>
    <row r="1673" spans="1:11" s="15" customFormat="1" ht="22.5">
      <c r="A1673" s="179"/>
      <c r="B1673" s="179"/>
      <c r="C1673" s="179"/>
      <c r="D1673" s="26" t="s">
        <v>156</v>
      </c>
      <c r="E1673" s="13">
        <v>4700</v>
      </c>
      <c r="F1673" s="13">
        <v>4671.04</v>
      </c>
      <c r="G1673" s="13">
        <f t="shared" si="104"/>
        <v>99.38382978723405</v>
      </c>
      <c r="H1673" s="14"/>
      <c r="I1673" s="14"/>
      <c r="J1673" s="14"/>
      <c r="K1673" s="14"/>
    </row>
    <row r="1674" spans="1:11" s="15" customFormat="1" ht="33.75">
      <c r="A1674" s="179"/>
      <c r="B1674" s="179"/>
      <c r="C1674" s="179"/>
      <c r="D1674" s="26" t="s">
        <v>212</v>
      </c>
      <c r="E1674" s="13">
        <v>1470</v>
      </c>
      <c r="F1674" s="13">
        <v>1469.99</v>
      </c>
      <c r="G1674" s="13">
        <f t="shared" si="104"/>
        <v>99.99931972789116</v>
      </c>
      <c r="H1674" s="14"/>
      <c r="I1674" s="14"/>
      <c r="J1674" s="14"/>
      <c r="K1674" s="14"/>
    </row>
    <row r="1675" spans="1:11" s="15" customFormat="1" ht="11.25">
      <c r="A1675" s="179"/>
      <c r="B1675" s="179"/>
      <c r="C1675" s="179"/>
      <c r="D1675" s="26" t="s">
        <v>215</v>
      </c>
      <c r="E1675" s="13">
        <v>5100</v>
      </c>
      <c r="F1675" s="13">
        <v>4949.5</v>
      </c>
      <c r="G1675" s="13">
        <f t="shared" si="104"/>
        <v>97.04901960784314</v>
      </c>
      <c r="H1675" s="14"/>
      <c r="I1675" s="14"/>
      <c r="J1675" s="14"/>
      <c r="K1675" s="14"/>
    </row>
    <row r="1676" spans="1:11" s="15" customFormat="1" ht="11.25">
      <c r="A1676" s="179"/>
      <c r="B1676" s="179"/>
      <c r="C1676" s="179"/>
      <c r="D1676" s="26" t="s">
        <v>474</v>
      </c>
      <c r="E1676" s="13">
        <v>400</v>
      </c>
      <c r="F1676" s="13">
        <v>339.62</v>
      </c>
      <c r="G1676" s="13">
        <f t="shared" si="104"/>
        <v>84.905</v>
      </c>
      <c r="H1676" s="14"/>
      <c r="I1676" s="14"/>
      <c r="J1676" s="14"/>
      <c r="K1676" s="14"/>
    </row>
    <row r="1677" spans="1:11" s="15" customFormat="1" ht="11.25">
      <c r="A1677" s="179"/>
      <c r="B1677" s="179"/>
      <c r="C1677" s="179"/>
      <c r="D1677" s="26" t="s">
        <v>166</v>
      </c>
      <c r="E1677" s="13">
        <f>SUM(E1678)</f>
        <v>49000</v>
      </c>
      <c r="F1677" s="13">
        <f>SUM(F1678)</f>
        <v>49000</v>
      </c>
      <c r="G1677" s="13">
        <f t="shared" si="104"/>
        <v>100</v>
      </c>
      <c r="H1677" s="14"/>
      <c r="I1677" s="14"/>
      <c r="J1677" s="14"/>
      <c r="K1677" s="14"/>
    </row>
    <row r="1678" spans="1:11" s="15" customFormat="1" ht="45.75" customHeight="1">
      <c r="A1678" s="179"/>
      <c r="B1678" s="179"/>
      <c r="C1678" s="179"/>
      <c r="D1678" s="26" t="s">
        <v>157</v>
      </c>
      <c r="E1678" s="13">
        <v>49000</v>
      </c>
      <c r="F1678" s="13">
        <v>49000</v>
      </c>
      <c r="G1678" s="13">
        <f t="shared" si="104"/>
        <v>100</v>
      </c>
      <c r="H1678" s="14"/>
      <c r="I1678" s="14"/>
      <c r="J1678" s="14"/>
      <c r="K1678" s="14"/>
    </row>
    <row r="1679" spans="1:11" s="15" customFormat="1" ht="11.25">
      <c r="A1679" s="179"/>
      <c r="B1679" s="179"/>
      <c r="C1679" s="179"/>
      <c r="D1679" s="26" t="s">
        <v>147</v>
      </c>
      <c r="E1679" s="13">
        <f>SUM(E1680:E1681)</f>
        <v>17780</v>
      </c>
      <c r="F1679" s="13">
        <f>SUM(F1680:F1681)</f>
        <v>17669</v>
      </c>
      <c r="G1679" s="13">
        <f t="shared" si="104"/>
        <v>99.37570303712036</v>
      </c>
      <c r="H1679" s="14"/>
      <c r="I1679" s="14"/>
      <c r="J1679" s="14"/>
      <c r="K1679" s="14"/>
    </row>
    <row r="1680" spans="1:11" s="15" customFormat="1" ht="33.75">
      <c r="A1680" s="179"/>
      <c r="B1680" s="179"/>
      <c r="C1680" s="179"/>
      <c r="D1680" s="26" t="s">
        <v>204</v>
      </c>
      <c r="E1680" s="13">
        <v>300</v>
      </c>
      <c r="F1680" s="13">
        <v>300</v>
      </c>
      <c r="G1680" s="13">
        <f t="shared" si="104"/>
        <v>100</v>
      </c>
      <c r="H1680" s="14"/>
      <c r="I1680" s="14"/>
      <c r="J1680" s="14"/>
      <c r="K1680" s="14"/>
    </row>
    <row r="1681" spans="1:11" s="15" customFormat="1" ht="11.25">
      <c r="A1681" s="179"/>
      <c r="B1681" s="179"/>
      <c r="C1681" s="179"/>
      <c r="D1681" s="26" t="s">
        <v>347</v>
      </c>
      <c r="E1681" s="13">
        <v>17480</v>
      </c>
      <c r="F1681" s="13">
        <v>17369</v>
      </c>
      <c r="G1681" s="13">
        <f t="shared" si="104"/>
        <v>99.36498855835241</v>
      </c>
      <c r="H1681" s="14"/>
      <c r="I1681" s="14"/>
      <c r="J1681" s="14"/>
      <c r="K1681" s="14"/>
    </row>
    <row r="1682" spans="1:11" s="15" customFormat="1" ht="22.5">
      <c r="A1682" s="179"/>
      <c r="B1682" s="179"/>
      <c r="C1682" s="179"/>
      <c r="D1682" s="26" t="s">
        <v>465</v>
      </c>
      <c r="E1682" s="13">
        <v>360</v>
      </c>
      <c r="F1682" s="13">
        <v>360</v>
      </c>
      <c r="G1682" s="13">
        <f t="shared" si="104"/>
        <v>100</v>
      </c>
      <c r="H1682" s="14"/>
      <c r="I1682" s="14"/>
      <c r="J1682" s="14"/>
      <c r="K1682" s="14"/>
    </row>
    <row r="1683" spans="1:11" s="8" customFormat="1" ht="12">
      <c r="A1683" s="113"/>
      <c r="B1683" s="113"/>
      <c r="C1683" s="113"/>
      <c r="D1683" s="10"/>
      <c r="E1683" s="11"/>
      <c r="F1683" s="11"/>
      <c r="G1683" s="11"/>
      <c r="H1683" s="7"/>
      <c r="I1683" s="7"/>
      <c r="J1683" s="7"/>
      <c r="K1683" s="7"/>
    </row>
    <row r="1684" spans="1:11" s="57" customFormat="1" ht="24">
      <c r="A1684" s="53"/>
      <c r="B1684" s="53"/>
      <c r="C1684" s="53" t="s">
        <v>334</v>
      </c>
      <c r="D1684" s="54" t="s">
        <v>389</v>
      </c>
      <c r="E1684" s="55">
        <f aca="true" t="shared" si="105" ref="E1684:F1686">SUM(E1685)</f>
        <v>98000</v>
      </c>
      <c r="F1684" s="55">
        <f t="shared" si="105"/>
        <v>98000</v>
      </c>
      <c r="G1684" s="55">
        <f t="shared" si="104"/>
        <v>100</v>
      </c>
      <c r="H1684" s="56"/>
      <c r="I1684" s="56"/>
      <c r="J1684" s="56"/>
      <c r="K1684" s="56"/>
    </row>
    <row r="1685" spans="1:11" s="8" customFormat="1" ht="12">
      <c r="A1685" s="58"/>
      <c r="B1685" s="58"/>
      <c r="C1685" s="58"/>
      <c r="D1685" s="5" t="s">
        <v>264</v>
      </c>
      <c r="E1685" s="6">
        <f t="shared" si="105"/>
        <v>98000</v>
      </c>
      <c r="F1685" s="6">
        <f t="shared" si="105"/>
        <v>98000</v>
      </c>
      <c r="G1685" s="6">
        <f t="shared" si="104"/>
        <v>100</v>
      </c>
      <c r="H1685" s="7"/>
      <c r="I1685" s="7"/>
      <c r="J1685" s="7"/>
      <c r="K1685" s="7"/>
    </row>
    <row r="1686" spans="1:11" s="8" customFormat="1" ht="24">
      <c r="A1686" s="179" t="s">
        <v>448</v>
      </c>
      <c r="B1686" s="179"/>
      <c r="C1686" s="179"/>
      <c r="D1686" s="10" t="s">
        <v>364</v>
      </c>
      <c r="E1686" s="11">
        <f t="shared" si="105"/>
        <v>98000</v>
      </c>
      <c r="F1686" s="11">
        <f t="shared" si="105"/>
        <v>98000</v>
      </c>
      <c r="G1686" s="11">
        <f t="shared" si="104"/>
        <v>100</v>
      </c>
      <c r="H1686" s="7"/>
      <c r="I1686" s="7"/>
      <c r="J1686" s="7"/>
      <c r="K1686" s="7"/>
    </row>
    <row r="1687" spans="1:11" s="15" customFormat="1" ht="39" customHeight="1">
      <c r="A1687" s="179"/>
      <c r="B1687" s="179"/>
      <c r="C1687" s="179"/>
      <c r="D1687" s="12" t="s">
        <v>387</v>
      </c>
      <c r="E1687" s="13">
        <v>98000</v>
      </c>
      <c r="F1687" s="13">
        <v>98000</v>
      </c>
      <c r="G1687" s="13">
        <f t="shared" si="104"/>
        <v>100</v>
      </c>
      <c r="H1687" s="14"/>
      <c r="I1687" s="14"/>
      <c r="J1687" s="14"/>
      <c r="K1687" s="14"/>
    </row>
    <row r="1688" spans="1:11" s="8" customFormat="1" ht="13.5" customHeight="1">
      <c r="A1688" s="16"/>
      <c r="B1688" s="16"/>
      <c r="C1688" s="16"/>
      <c r="D1688" s="17"/>
      <c r="E1688" s="18"/>
      <c r="F1688" s="18"/>
      <c r="G1688" s="18"/>
      <c r="H1688" s="7"/>
      <c r="I1688" s="7"/>
      <c r="J1688" s="7"/>
      <c r="K1688" s="7"/>
    </row>
    <row r="1689" spans="1:11" s="89" customFormat="1" ht="12">
      <c r="A1689" s="84"/>
      <c r="B1689" s="84"/>
      <c r="C1689" s="84" t="s">
        <v>335</v>
      </c>
      <c r="D1689" s="86" t="s">
        <v>263</v>
      </c>
      <c r="E1689" s="87">
        <f>SUM(E1690,E1702)</f>
        <v>42589.020000000004</v>
      </c>
      <c r="F1689" s="87">
        <f>SUM(F1690,F1702)</f>
        <v>41253.39</v>
      </c>
      <c r="G1689" s="87">
        <f t="shared" si="104"/>
        <v>96.86390999370259</v>
      </c>
      <c r="H1689" s="88"/>
      <c r="I1689" s="88"/>
      <c r="J1689" s="88"/>
      <c r="K1689" s="88"/>
    </row>
    <row r="1690" spans="1:252" s="1" customFormat="1" ht="12">
      <c r="A1690" s="91"/>
      <c r="B1690" s="91"/>
      <c r="C1690" s="91"/>
      <c r="D1690" s="93" t="s">
        <v>264</v>
      </c>
      <c r="E1690" s="94">
        <f>SUM(E1691)</f>
        <v>12552.02</v>
      </c>
      <c r="F1690" s="94">
        <f>SUM(F1691)</f>
        <v>11224.59</v>
      </c>
      <c r="G1690" s="94">
        <f t="shared" si="104"/>
        <v>89.42457070654763</v>
      </c>
      <c r="H1690" s="4"/>
      <c r="I1690" s="4"/>
      <c r="J1690" s="4"/>
      <c r="K1690" s="4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  <c r="EA1690" s="2"/>
      <c r="EB1690" s="2"/>
      <c r="EC1690" s="2"/>
      <c r="ED1690" s="2"/>
      <c r="EE1690" s="2"/>
      <c r="EF1690" s="2"/>
      <c r="EG1690" s="2"/>
      <c r="EH1690" s="2"/>
      <c r="EI1690" s="2"/>
      <c r="EJ1690" s="2"/>
      <c r="EK1690" s="2"/>
      <c r="EL1690" s="2"/>
      <c r="EM1690" s="2"/>
      <c r="EN1690" s="2"/>
      <c r="EO1690" s="2"/>
      <c r="EP1690" s="2"/>
      <c r="EQ1690" s="2"/>
      <c r="ER1690" s="2"/>
      <c r="ES1690" s="2"/>
      <c r="ET1690" s="2"/>
      <c r="EU1690" s="2"/>
      <c r="EV1690" s="2"/>
      <c r="EW1690" s="2"/>
      <c r="EX1690" s="2"/>
      <c r="EY1690" s="2"/>
      <c r="EZ1690" s="2"/>
      <c r="FA1690" s="2"/>
      <c r="FB1690" s="2"/>
      <c r="FC1690" s="2"/>
      <c r="FD1690" s="2"/>
      <c r="FE1690" s="2"/>
      <c r="FF1690" s="2"/>
      <c r="FG1690" s="2"/>
      <c r="FH1690" s="2"/>
      <c r="FI1690" s="2"/>
      <c r="FJ1690" s="2"/>
      <c r="FK1690" s="2"/>
      <c r="FL1690" s="2"/>
      <c r="FM1690" s="2"/>
      <c r="FN1690" s="2"/>
      <c r="FO1690" s="2"/>
      <c r="FP1690" s="2"/>
      <c r="FQ1690" s="2"/>
      <c r="FR1690" s="2"/>
      <c r="FS1690" s="2"/>
      <c r="FT1690" s="2"/>
      <c r="FU1690" s="2"/>
      <c r="FV1690" s="2"/>
      <c r="FW1690" s="2"/>
      <c r="FX1690" s="2"/>
      <c r="FY1690" s="2"/>
      <c r="FZ1690" s="2"/>
      <c r="GA1690" s="2"/>
      <c r="GB1690" s="2"/>
      <c r="GC1690" s="2"/>
      <c r="GD1690" s="2"/>
      <c r="GE1690" s="2"/>
      <c r="GF1690" s="2"/>
      <c r="GG1690" s="2"/>
      <c r="GH1690" s="2"/>
      <c r="GI1690" s="2"/>
      <c r="GJ1690" s="2"/>
      <c r="GK1690" s="2"/>
      <c r="GL1690" s="2"/>
      <c r="GM1690" s="2"/>
      <c r="GN1690" s="2"/>
      <c r="GO1690" s="2"/>
      <c r="GP1690" s="2"/>
      <c r="GQ1690" s="2"/>
      <c r="GR1690" s="2"/>
      <c r="GS1690" s="2"/>
      <c r="GT1690" s="2"/>
      <c r="GU1690" s="2"/>
      <c r="GV1690" s="2"/>
      <c r="GW1690" s="2"/>
      <c r="GX1690" s="2"/>
      <c r="GY1690" s="2"/>
      <c r="GZ1690" s="2"/>
      <c r="HA1690" s="2"/>
      <c r="HB1690" s="2"/>
      <c r="HC1690" s="2"/>
      <c r="HD1690" s="2"/>
      <c r="HE1690" s="2"/>
      <c r="HF1690" s="2"/>
      <c r="HG1690" s="2"/>
      <c r="HH1690" s="2"/>
      <c r="HI1690" s="2"/>
      <c r="HJ1690" s="2"/>
      <c r="HK1690" s="2"/>
      <c r="HL1690" s="2"/>
      <c r="HM1690" s="2"/>
      <c r="HN1690" s="2"/>
      <c r="HO1690" s="2"/>
      <c r="HP1690" s="2"/>
      <c r="HQ1690" s="2"/>
      <c r="HR1690" s="2"/>
      <c r="HS1690" s="2"/>
      <c r="HT1690" s="2"/>
      <c r="HU1690" s="2"/>
      <c r="HV1690" s="2"/>
      <c r="HW1690" s="2"/>
      <c r="HX1690" s="2"/>
      <c r="HY1690" s="2"/>
      <c r="HZ1690" s="2"/>
      <c r="IA1690" s="2"/>
      <c r="IB1690" s="2"/>
      <c r="IC1690" s="2"/>
      <c r="ID1690" s="2"/>
      <c r="IE1690" s="2"/>
      <c r="IF1690" s="2"/>
      <c r="IG1690" s="2"/>
      <c r="IH1690" s="2"/>
      <c r="II1690" s="2"/>
      <c r="IJ1690" s="2"/>
      <c r="IK1690" s="2"/>
      <c r="IL1690" s="2"/>
      <c r="IM1690" s="2"/>
      <c r="IN1690" s="2"/>
      <c r="IO1690" s="2"/>
      <c r="IP1690" s="2"/>
      <c r="IQ1690" s="2"/>
      <c r="IR1690" s="2"/>
    </row>
    <row r="1691" spans="1:252" s="1" customFormat="1" ht="24">
      <c r="A1691" s="209" t="s">
        <v>448</v>
      </c>
      <c r="B1691" s="209"/>
      <c r="C1691" s="209"/>
      <c r="D1691" s="23" t="s">
        <v>339</v>
      </c>
      <c r="E1691" s="24">
        <f>SUM(E1692,E1695)</f>
        <v>12552.02</v>
      </c>
      <c r="F1691" s="24">
        <f>SUM(F1692,F1695)</f>
        <v>11224.59</v>
      </c>
      <c r="G1691" s="24">
        <f t="shared" si="104"/>
        <v>89.42457070654763</v>
      </c>
      <c r="H1691" s="4"/>
      <c r="I1691" s="4"/>
      <c r="J1691" s="4"/>
      <c r="K1691" s="4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  <c r="EA1691" s="2"/>
      <c r="EB1691" s="2"/>
      <c r="EC1691" s="2"/>
      <c r="ED1691" s="2"/>
      <c r="EE1691" s="2"/>
      <c r="EF1691" s="2"/>
      <c r="EG1691" s="2"/>
      <c r="EH1691" s="2"/>
      <c r="EI1691" s="2"/>
      <c r="EJ1691" s="2"/>
      <c r="EK1691" s="2"/>
      <c r="EL1691" s="2"/>
      <c r="EM1691" s="2"/>
      <c r="EN1691" s="2"/>
      <c r="EO1691" s="2"/>
      <c r="EP1691" s="2"/>
      <c r="EQ1691" s="2"/>
      <c r="ER1691" s="2"/>
      <c r="ES1691" s="2"/>
      <c r="ET1691" s="2"/>
      <c r="EU1691" s="2"/>
      <c r="EV1691" s="2"/>
      <c r="EW1691" s="2"/>
      <c r="EX1691" s="2"/>
      <c r="EY1691" s="2"/>
      <c r="EZ1691" s="2"/>
      <c r="FA1691" s="2"/>
      <c r="FB1691" s="2"/>
      <c r="FC1691" s="2"/>
      <c r="FD1691" s="2"/>
      <c r="FE1691" s="2"/>
      <c r="FF1691" s="2"/>
      <c r="FG1691" s="2"/>
      <c r="FH1691" s="2"/>
      <c r="FI1691" s="2"/>
      <c r="FJ1691" s="2"/>
      <c r="FK1691" s="2"/>
      <c r="FL1691" s="2"/>
      <c r="FM1691" s="2"/>
      <c r="FN1691" s="2"/>
      <c r="FO1691" s="2"/>
      <c r="FP1691" s="2"/>
      <c r="FQ1691" s="2"/>
      <c r="FR1691" s="2"/>
      <c r="FS1691" s="2"/>
      <c r="FT1691" s="2"/>
      <c r="FU1691" s="2"/>
      <c r="FV1691" s="2"/>
      <c r="FW1691" s="2"/>
      <c r="FX1691" s="2"/>
      <c r="FY1691" s="2"/>
      <c r="FZ1691" s="2"/>
      <c r="GA1691" s="2"/>
      <c r="GB1691" s="2"/>
      <c r="GC1691" s="2"/>
      <c r="GD1691" s="2"/>
      <c r="GE1691" s="2"/>
      <c r="GF1691" s="2"/>
      <c r="GG1691" s="2"/>
      <c r="GH1691" s="2"/>
      <c r="GI1691" s="2"/>
      <c r="GJ1691" s="2"/>
      <c r="GK1691" s="2"/>
      <c r="GL1691" s="2"/>
      <c r="GM1691" s="2"/>
      <c r="GN1691" s="2"/>
      <c r="GO1691" s="2"/>
      <c r="GP1691" s="2"/>
      <c r="GQ1691" s="2"/>
      <c r="GR1691" s="2"/>
      <c r="GS1691" s="2"/>
      <c r="GT1691" s="2"/>
      <c r="GU1691" s="2"/>
      <c r="GV1691" s="2"/>
      <c r="GW1691" s="2"/>
      <c r="GX1691" s="2"/>
      <c r="GY1691" s="2"/>
      <c r="GZ1691" s="2"/>
      <c r="HA1691" s="2"/>
      <c r="HB1691" s="2"/>
      <c r="HC1691" s="2"/>
      <c r="HD1691" s="2"/>
      <c r="HE1691" s="2"/>
      <c r="HF1691" s="2"/>
      <c r="HG1691" s="2"/>
      <c r="HH1691" s="2"/>
      <c r="HI1691" s="2"/>
      <c r="HJ1691" s="2"/>
      <c r="HK1691" s="2"/>
      <c r="HL1691" s="2"/>
      <c r="HM1691" s="2"/>
      <c r="HN1691" s="2"/>
      <c r="HO1691" s="2"/>
      <c r="HP1691" s="2"/>
      <c r="HQ1691" s="2"/>
      <c r="HR1691" s="2"/>
      <c r="HS1691" s="2"/>
      <c r="HT1691" s="2"/>
      <c r="HU1691" s="2"/>
      <c r="HV1691" s="2"/>
      <c r="HW1691" s="2"/>
      <c r="HX1691" s="2"/>
      <c r="HY1691" s="2"/>
      <c r="HZ1691" s="2"/>
      <c r="IA1691" s="2"/>
      <c r="IB1691" s="2"/>
      <c r="IC1691" s="2"/>
      <c r="ID1691" s="2"/>
      <c r="IE1691" s="2"/>
      <c r="IF1691" s="2"/>
      <c r="IG1691" s="2"/>
      <c r="IH1691" s="2"/>
      <c r="II1691" s="2"/>
      <c r="IJ1691" s="2"/>
      <c r="IK1691" s="2"/>
      <c r="IL1691" s="2"/>
      <c r="IM1691" s="2"/>
      <c r="IN1691" s="2"/>
      <c r="IO1691" s="2"/>
      <c r="IP1691" s="2"/>
      <c r="IQ1691" s="2"/>
      <c r="IR1691" s="2"/>
    </row>
    <row r="1692" spans="1:252" s="1" customFormat="1" ht="24">
      <c r="A1692" s="209"/>
      <c r="B1692" s="209"/>
      <c r="C1692" s="209"/>
      <c r="D1692" s="23" t="s">
        <v>371</v>
      </c>
      <c r="E1692" s="24">
        <f>SUM(E1693:E1694)</f>
        <v>800</v>
      </c>
      <c r="F1692" s="24">
        <f>SUM(F1693:F1694)</f>
        <v>468.4</v>
      </c>
      <c r="G1692" s="24">
        <f t="shared" si="104"/>
        <v>58.55</v>
      </c>
      <c r="H1692" s="4"/>
      <c r="I1692" s="4"/>
      <c r="J1692" s="4"/>
      <c r="K1692" s="4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  <c r="EA1692" s="2"/>
      <c r="EB1692" s="2"/>
      <c r="EC1692" s="2"/>
      <c r="ED1692" s="2"/>
      <c r="EE1692" s="2"/>
      <c r="EF1692" s="2"/>
      <c r="EG1692" s="2"/>
      <c r="EH1692" s="2"/>
      <c r="EI1692" s="2"/>
      <c r="EJ1692" s="2"/>
      <c r="EK1692" s="2"/>
      <c r="EL1692" s="2"/>
      <c r="EM1692" s="2"/>
      <c r="EN1692" s="2"/>
      <c r="EO1692" s="2"/>
      <c r="EP1692" s="2"/>
      <c r="EQ1692" s="2"/>
      <c r="ER1692" s="2"/>
      <c r="ES1692" s="2"/>
      <c r="ET1692" s="2"/>
      <c r="EU1692" s="2"/>
      <c r="EV1692" s="2"/>
      <c r="EW1692" s="2"/>
      <c r="EX1692" s="2"/>
      <c r="EY1692" s="2"/>
      <c r="EZ1692" s="2"/>
      <c r="FA1692" s="2"/>
      <c r="FB1692" s="2"/>
      <c r="FC1692" s="2"/>
      <c r="FD1692" s="2"/>
      <c r="FE1692" s="2"/>
      <c r="FF1692" s="2"/>
      <c r="FG1692" s="2"/>
      <c r="FH1692" s="2"/>
      <c r="FI1692" s="2"/>
      <c r="FJ1692" s="2"/>
      <c r="FK1692" s="2"/>
      <c r="FL1692" s="2"/>
      <c r="FM1692" s="2"/>
      <c r="FN1692" s="2"/>
      <c r="FO1692" s="2"/>
      <c r="FP1692" s="2"/>
      <c r="FQ1692" s="2"/>
      <c r="FR1692" s="2"/>
      <c r="FS1692" s="2"/>
      <c r="FT1692" s="2"/>
      <c r="FU1692" s="2"/>
      <c r="FV1692" s="2"/>
      <c r="FW1692" s="2"/>
      <c r="FX1692" s="2"/>
      <c r="FY1692" s="2"/>
      <c r="FZ1692" s="2"/>
      <c r="GA1692" s="2"/>
      <c r="GB1692" s="2"/>
      <c r="GC1692" s="2"/>
      <c r="GD1692" s="2"/>
      <c r="GE1692" s="2"/>
      <c r="GF1692" s="2"/>
      <c r="GG1692" s="2"/>
      <c r="GH1692" s="2"/>
      <c r="GI1692" s="2"/>
      <c r="GJ1692" s="2"/>
      <c r="GK1692" s="2"/>
      <c r="GL1692" s="2"/>
      <c r="GM1692" s="2"/>
      <c r="GN1692" s="2"/>
      <c r="GO1692" s="2"/>
      <c r="GP1692" s="2"/>
      <c r="GQ1692" s="2"/>
      <c r="GR1692" s="2"/>
      <c r="GS1692" s="2"/>
      <c r="GT1692" s="2"/>
      <c r="GU1692" s="2"/>
      <c r="GV1692" s="2"/>
      <c r="GW1692" s="2"/>
      <c r="GX1692" s="2"/>
      <c r="GY1692" s="2"/>
      <c r="GZ1692" s="2"/>
      <c r="HA1692" s="2"/>
      <c r="HB1692" s="2"/>
      <c r="HC1692" s="2"/>
      <c r="HD1692" s="2"/>
      <c r="HE1692" s="2"/>
      <c r="HF1692" s="2"/>
      <c r="HG1692" s="2"/>
      <c r="HH1692" s="2"/>
      <c r="HI1692" s="2"/>
      <c r="HJ1692" s="2"/>
      <c r="HK1692" s="2"/>
      <c r="HL1692" s="2"/>
      <c r="HM1692" s="2"/>
      <c r="HN1692" s="2"/>
      <c r="HO1692" s="2"/>
      <c r="HP1692" s="2"/>
      <c r="HQ1692" s="2"/>
      <c r="HR1692" s="2"/>
      <c r="HS1692" s="2"/>
      <c r="HT1692" s="2"/>
      <c r="HU1692" s="2"/>
      <c r="HV1692" s="2"/>
      <c r="HW1692" s="2"/>
      <c r="HX1692" s="2"/>
      <c r="HY1692" s="2"/>
      <c r="HZ1692" s="2"/>
      <c r="IA1692" s="2"/>
      <c r="IB1692" s="2"/>
      <c r="IC1692" s="2"/>
      <c r="ID1692" s="2"/>
      <c r="IE1692" s="2"/>
      <c r="IF1692" s="2"/>
      <c r="IG1692" s="2"/>
      <c r="IH1692" s="2"/>
      <c r="II1692" s="2"/>
      <c r="IJ1692" s="2"/>
      <c r="IK1692" s="2"/>
      <c r="IL1692" s="2"/>
      <c r="IM1692" s="2"/>
      <c r="IN1692" s="2"/>
      <c r="IO1692" s="2"/>
      <c r="IP1692" s="2"/>
      <c r="IQ1692" s="2"/>
      <c r="IR1692" s="2"/>
    </row>
    <row r="1693" spans="1:252" s="34" customFormat="1" ht="22.5">
      <c r="A1693" s="209"/>
      <c r="B1693" s="209"/>
      <c r="C1693" s="209"/>
      <c r="D1693" s="31" t="s">
        <v>477</v>
      </c>
      <c r="E1693" s="32">
        <v>120</v>
      </c>
      <c r="F1693" s="32">
        <v>68.4</v>
      </c>
      <c r="G1693" s="32">
        <f t="shared" si="104"/>
        <v>57.00000000000001</v>
      </c>
      <c r="H1693" s="33"/>
      <c r="I1693" s="33"/>
      <c r="J1693" s="33"/>
      <c r="K1693" s="33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39"/>
      <c r="AG1693" s="39"/>
      <c r="AH1693" s="39"/>
      <c r="AI1693" s="39"/>
      <c r="AJ1693" s="39"/>
      <c r="AK1693" s="39"/>
      <c r="AL1693" s="39"/>
      <c r="AM1693" s="39"/>
      <c r="AN1693" s="39"/>
      <c r="AO1693" s="39"/>
      <c r="AP1693" s="39"/>
      <c r="AQ1693" s="39"/>
      <c r="AR1693" s="39"/>
      <c r="AS1693" s="39"/>
      <c r="AT1693" s="39"/>
      <c r="AU1693" s="39"/>
      <c r="AV1693" s="39"/>
      <c r="AW1693" s="39"/>
      <c r="AX1693" s="39"/>
      <c r="AY1693" s="39"/>
      <c r="AZ1693" s="39"/>
      <c r="BA1693" s="39"/>
      <c r="BB1693" s="39"/>
      <c r="BC1693" s="39"/>
      <c r="BD1693" s="39"/>
      <c r="BE1693" s="39"/>
      <c r="BF1693" s="39"/>
      <c r="BG1693" s="39"/>
      <c r="BH1693" s="39"/>
      <c r="BI1693" s="39"/>
      <c r="BJ1693" s="39"/>
      <c r="BK1693" s="39"/>
      <c r="BL1693" s="39"/>
      <c r="BM1693" s="39"/>
      <c r="BN1693" s="39"/>
      <c r="BO1693" s="39"/>
      <c r="BP1693" s="39"/>
      <c r="BQ1693" s="39"/>
      <c r="BR1693" s="39"/>
      <c r="BS1693" s="39"/>
      <c r="BT1693" s="39"/>
      <c r="BU1693" s="39"/>
      <c r="BV1693" s="39"/>
      <c r="BW1693" s="39"/>
      <c r="BX1693" s="39"/>
      <c r="BY1693" s="39"/>
      <c r="BZ1693" s="39"/>
      <c r="CA1693" s="39"/>
      <c r="CB1693" s="39"/>
      <c r="CC1693" s="39"/>
      <c r="CD1693" s="39"/>
      <c r="CE1693" s="39"/>
      <c r="CF1693" s="39"/>
      <c r="CG1693" s="39"/>
      <c r="CH1693" s="39"/>
      <c r="CI1693" s="39"/>
      <c r="CJ1693" s="39"/>
      <c r="CK1693" s="39"/>
      <c r="CL1693" s="39"/>
      <c r="CM1693" s="39"/>
      <c r="CN1693" s="39"/>
      <c r="CO1693" s="39"/>
      <c r="CP1693" s="39"/>
      <c r="CQ1693" s="39"/>
      <c r="CR1693" s="39"/>
      <c r="CS1693" s="39"/>
      <c r="CT1693" s="39"/>
      <c r="CU1693" s="39"/>
      <c r="CV1693" s="39"/>
      <c r="CW1693" s="39"/>
      <c r="CX1693" s="39"/>
      <c r="CY1693" s="39"/>
      <c r="CZ1693" s="39"/>
      <c r="DA1693" s="39"/>
      <c r="DB1693" s="39"/>
      <c r="DC1693" s="39"/>
      <c r="DD1693" s="39"/>
      <c r="DE1693" s="39"/>
      <c r="DF1693" s="39"/>
      <c r="DG1693" s="39"/>
      <c r="DH1693" s="39"/>
      <c r="DI1693" s="39"/>
      <c r="DJ1693" s="39"/>
      <c r="DK1693" s="39"/>
      <c r="DL1693" s="39"/>
      <c r="DM1693" s="39"/>
      <c r="DN1693" s="39"/>
      <c r="DO1693" s="39"/>
      <c r="DP1693" s="39"/>
      <c r="DQ1693" s="39"/>
      <c r="DR1693" s="39"/>
      <c r="DS1693" s="39"/>
      <c r="DT1693" s="39"/>
      <c r="DU1693" s="39"/>
      <c r="DV1693" s="39"/>
      <c r="DW1693" s="39"/>
      <c r="DX1693" s="39"/>
      <c r="DY1693" s="39"/>
      <c r="DZ1693" s="39"/>
      <c r="EA1693" s="39"/>
      <c r="EB1693" s="39"/>
      <c r="EC1693" s="39"/>
      <c r="ED1693" s="39"/>
      <c r="EE1693" s="39"/>
      <c r="EF1693" s="39"/>
      <c r="EG1693" s="39"/>
      <c r="EH1693" s="39"/>
      <c r="EI1693" s="39"/>
      <c r="EJ1693" s="39"/>
      <c r="EK1693" s="39"/>
      <c r="EL1693" s="39"/>
      <c r="EM1693" s="39"/>
      <c r="EN1693" s="39"/>
      <c r="EO1693" s="39"/>
      <c r="EP1693" s="39"/>
      <c r="EQ1693" s="39"/>
      <c r="ER1693" s="39"/>
      <c r="ES1693" s="39"/>
      <c r="ET1693" s="39"/>
      <c r="EU1693" s="39"/>
      <c r="EV1693" s="39"/>
      <c r="EW1693" s="39"/>
      <c r="EX1693" s="39"/>
      <c r="EY1693" s="39"/>
      <c r="EZ1693" s="39"/>
      <c r="FA1693" s="39"/>
      <c r="FB1693" s="39"/>
      <c r="FC1693" s="39"/>
      <c r="FD1693" s="39"/>
      <c r="FE1693" s="39"/>
      <c r="FF1693" s="39"/>
      <c r="FG1693" s="39"/>
      <c r="FH1693" s="39"/>
      <c r="FI1693" s="39"/>
      <c r="FJ1693" s="39"/>
      <c r="FK1693" s="39"/>
      <c r="FL1693" s="39"/>
      <c r="FM1693" s="39"/>
      <c r="FN1693" s="39"/>
      <c r="FO1693" s="39"/>
      <c r="FP1693" s="39"/>
      <c r="FQ1693" s="39"/>
      <c r="FR1693" s="39"/>
      <c r="FS1693" s="39"/>
      <c r="FT1693" s="39"/>
      <c r="FU1693" s="39"/>
      <c r="FV1693" s="39"/>
      <c r="FW1693" s="39"/>
      <c r="FX1693" s="39"/>
      <c r="FY1693" s="39"/>
      <c r="FZ1693" s="39"/>
      <c r="GA1693" s="39"/>
      <c r="GB1693" s="39"/>
      <c r="GC1693" s="39"/>
      <c r="GD1693" s="39"/>
      <c r="GE1693" s="39"/>
      <c r="GF1693" s="39"/>
      <c r="GG1693" s="39"/>
      <c r="GH1693" s="39"/>
      <c r="GI1693" s="39"/>
      <c r="GJ1693" s="39"/>
      <c r="GK1693" s="39"/>
      <c r="GL1693" s="39"/>
      <c r="GM1693" s="39"/>
      <c r="GN1693" s="39"/>
      <c r="GO1693" s="39"/>
      <c r="GP1693" s="39"/>
      <c r="GQ1693" s="39"/>
      <c r="GR1693" s="39"/>
      <c r="GS1693" s="39"/>
      <c r="GT1693" s="39"/>
      <c r="GU1693" s="39"/>
      <c r="GV1693" s="39"/>
      <c r="GW1693" s="39"/>
      <c r="GX1693" s="39"/>
      <c r="GY1693" s="39"/>
      <c r="GZ1693" s="39"/>
      <c r="HA1693" s="39"/>
      <c r="HB1693" s="39"/>
      <c r="HC1693" s="39"/>
      <c r="HD1693" s="39"/>
      <c r="HE1693" s="39"/>
      <c r="HF1693" s="39"/>
      <c r="HG1693" s="39"/>
      <c r="HH1693" s="39"/>
      <c r="HI1693" s="39"/>
      <c r="HJ1693" s="39"/>
      <c r="HK1693" s="39"/>
      <c r="HL1693" s="39"/>
      <c r="HM1693" s="39"/>
      <c r="HN1693" s="39"/>
      <c r="HO1693" s="39"/>
      <c r="HP1693" s="39"/>
      <c r="HQ1693" s="39"/>
      <c r="HR1693" s="39"/>
      <c r="HS1693" s="39"/>
      <c r="HT1693" s="39"/>
      <c r="HU1693" s="39"/>
      <c r="HV1693" s="39"/>
      <c r="HW1693" s="39"/>
      <c r="HX1693" s="39"/>
      <c r="HY1693" s="39"/>
      <c r="HZ1693" s="39"/>
      <c r="IA1693" s="39"/>
      <c r="IB1693" s="39"/>
      <c r="IC1693" s="39"/>
      <c r="ID1693" s="39"/>
      <c r="IE1693" s="39"/>
      <c r="IF1693" s="39"/>
      <c r="IG1693" s="39"/>
      <c r="IH1693" s="39"/>
      <c r="II1693" s="39"/>
      <c r="IJ1693" s="39"/>
      <c r="IK1693" s="39"/>
      <c r="IL1693" s="39"/>
      <c r="IM1693" s="39"/>
      <c r="IN1693" s="39"/>
      <c r="IO1693" s="39"/>
      <c r="IP1693" s="39"/>
      <c r="IQ1693" s="39"/>
      <c r="IR1693" s="39"/>
    </row>
    <row r="1694" spans="1:252" s="34" customFormat="1" ht="11.25">
      <c r="A1694" s="209"/>
      <c r="B1694" s="209"/>
      <c r="C1694" s="209"/>
      <c r="D1694" s="31" t="s">
        <v>473</v>
      </c>
      <c r="E1694" s="32">
        <v>680</v>
      </c>
      <c r="F1694" s="32">
        <v>400</v>
      </c>
      <c r="G1694" s="32">
        <f t="shared" si="104"/>
        <v>58.8235294117647</v>
      </c>
      <c r="H1694" s="33"/>
      <c r="I1694" s="33"/>
      <c r="J1694" s="33"/>
      <c r="K1694" s="33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F1694" s="39"/>
      <c r="AG1694" s="39"/>
      <c r="AH1694" s="39"/>
      <c r="AI1694" s="39"/>
      <c r="AJ1694" s="39"/>
      <c r="AK1694" s="39"/>
      <c r="AL1694" s="39"/>
      <c r="AM1694" s="39"/>
      <c r="AN1694" s="39"/>
      <c r="AO1694" s="39"/>
      <c r="AP1694" s="39"/>
      <c r="AQ1694" s="39"/>
      <c r="AR1694" s="39"/>
      <c r="AS1694" s="39"/>
      <c r="AT1694" s="39"/>
      <c r="AU1694" s="39"/>
      <c r="AV1694" s="39"/>
      <c r="AW1694" s="39"/>
      <c r="AX1694" s="39"/>
      <c r="AY1694" s="39"/>
      <c r="AZ1694" s="39"/>
      <c r="BA1694" s="39"/>
      <c r="BB1694" s="39"/>
      <c r="BC1694" s="39"/>
      <c r="BD1694" s="39"/>
      <c r="BE1694" s="39"/>
      <c r="BF1694" s="39"/>
      <c r="BG1694" s="39"/>
      <c r="BH1694" s="39"/>
      <c r="BI1694" s="39"/>
      <c r="BJ1694" s="39"/>
      <c r="BK1694" s="39"/>
      <c r="BL1694" s="39"/>
      <c r="BM1694" s="39"/>
      <c r="BN1694" s="39"/>
      <c r="BO1694" s="39"/>
      <c r="BP1694" s="39"/>
      <c r="BQ1694" s="39"/>
      <c r="BR1694" s="39"/>
      <c r="BS1694" s="39"/>
      <c r="BT1694" s="39"/>
      <c r="BU1694" s="39"/>
      <c r="BV1694" s="39"/>
      <c r="BW1694" s="39"/>
      <c r="BX1694" s="39"/>
      <c r="BY1694" s="39"/>
      <c r="BZ1694" s="39"/>
      <c r="CA1694" s="39"/>
      <c r="CB1694" s="39"/>
      <c r="CC1694" s="39"/>
      <c r="CD1694" s="39"/>
      <c r="CE1694" s="39"/>
      <c r="CF1694" s="39"/>
      <c r="CG1694" s="39"/>
      <c r="CH1694" s="39"/>
      <c r="CI1694" s="39"/>
      <c r="CJ1694" s="39"/>
      <c r="CK1694" s="39"/>
      <c r="CL1694" s="39"/>
      <c r="CM1694" s="39"/>
      <c r="CN1694" s="39"/>
      <c r="CO1694" s="39"/>
      <c r="CP1694" s="39"/>
      <c r="CQ1694" s="39"/>
      <c r="CR1694" s="39"/>
      <c r="CS1694" s="39"/>
      <c r="CT1694" s="39"/>
      <c r="CU1694" s="39"/>
      <c r="CV1694" s="39"/>
      <c r="CW1694" s="39"/>
      <c r="CX1694" s="39"/>
      <c r="CY1694" s="39"/>
      <c r="CZ1694" s="39"/>
      <c r="DA1694" s="39"/>
      <c r="DB1694" s="39"/>
      <c r="DC1694" s="39"/>
      <c r="DD1694" s="39"/>
      <c r="DE1694" s="39"/>
      <c r="DF1694" s="39"/>
      <c r="DG1694" s="39"/>
      <c r="DH1694" s="39"/>
      <c r="DI1694" s="39"/>
      <c r="DJ1694" s="39"/>
      <c r="DK1694" s="39"/>
      <c r="DL1694" s="39"/>
      <c r="DM1694" s="39"/>
      <c r="DN1694" s="39"/>
      <c r="DO1694" s="39"/>
      <c r="DP1694" s="39"/>
      <c r="DQ1694" s="39"/>
      <c r="DR1694" s="39"/>
      <c r="DS1694" s="39"/>
      <c r="DT1694" s="39"/>
      <c r="DU1694" s="39"/>
      <c r="DV1694" s="39"/>
      <c r="DW1694" s="39"/>
      <c r="DX1694" s="39"/>
      <c r="DY1694" s="39"/>
      <c r="DZ1694" s="39"/>
      <c r="EA1694" s="39"/>
      <c r="EB1694" s="39"/>
      <c r="EC1694" s="39"/>
      <c r="ED1694" s="39"/>
      <c r="EE1694" s="39"/>
      <c r="EF1694" s="39"/>
      <c r="EG1694" s="39"/>
      <c r="EH1694" s="39"/>
      <c r="EI1694" s="39"/>
      <c r="EJ1694" s="39"/>
      <c r="EK1694" s="39"/>
      <c r="EL1694" s="39"/>
      <c r="EM1694" s="39"/>
      <c r="EN1694" s="39"/>
      <c r="EO1694" s="39"/>
      <c r="EP1694" s="39"/>
      <c r="EQ1694" s="39"/>
      <c r="ER1694" s="39"/>
      <c r="ES1694" s="39"/>
      <c r="ET1694" s="39"/>
      <c r="EU1694" s="39"/>
      <c r="EV1694" s="39"/>
      <c r="EW1694" s="39"/>
      <c r="EX1694" s="39"/>
      <c r="EY1694" s="39"/>
      <c r="EZ1694" s="39"/>
      <c r="FA1694" s="39"/>
      <c r="FB1694" s="39"/>
      <c r="FC1694" s="39"/>
      <c r="FD1694" s="39"/>
      <c r="FE1694" s="39"/>
      <c r="FF1694" s="39"/>
      <c r="FG1694" s="39"/>
      <c r="FH1694" s="39"/>
      <c r="FI1694" s="39"/>
      <c r="FJ1694" s="39"/>
      <c r="FK1694" s="39"/>
      <c r="FL1694" s="39"/>
      <c r="FM1694" s="39"/>
      <c r="FN1694" s="39"/>
      <c r="FO1694" s="39"/>
      <c r="FP1694" s="39"/>
      <c r="FQ1694" s="39"/>
      <c r="FR1694" s="39"/>
      <c r="FS1694" s="39"/>
      <c r="FT1694" s="39"/>
      <c r="FU1694" s="39"/>
      <c r="FV1694" s="39"/>
      <c r="FW1694" s="39"/>
      <c r="FX1694" s="39"/>
      <c r="FY1694" s="39"/>
      <c r="FZ1694" s="39"/>
      <c r="GA1694" s="39"/>
      <c r="GB1694" s="39"/>
      <c r="GC1694" s="39"/>
      <c r="GD1694" s="39"/>
      <c r="GE1694" s="39"/>
      <c r="GF1694" s="39"/>
      <c r="GG1694" s="39"/>
      <c r="GH1694" s="39"/>
      <c r="GI1694" s="39"/>
      <c r="GJ1694" s="39"/>
      <c r="GK1694" s="39"/>
      <c r="GL1694" s="39"/>
      <c r="GM1694" s="39"/>
      <c r="GN1694" s="39"/>
      <c r="GO1694" s="39"/>
      <c r="GP1694" s="39"/>
      <c r="GQ1694" s="39"/>
      <c r="GR1694" s="39"/>
      <c r="GS1694" s="39"/>
      <c r="GT1694" s="39"/>
      <c r="GU1694" s="39"/>
      <c r="GV1694" s="39"/>
      <c r="GW1694" s="39"/>
      <c r="GX1694" s="39"/>
      <c r="GY1694" s="39"/>
      <c r="GZ1694" s="39"/>
      <c r="HA1694" s="39"/>
      <c r="HB1694" s="39"/>
      <c r="HC1694" s="39"/>
      <c r="HD1694" s="39"/>
      <c r="HE1694" s="39"/>
      <c r="HF1694" s="39"/>
      <c r="HG1694" s="39"/>
      <c r="HH1694" s="39"/>
      <c r="HI1694" s="39"/>
      <c r="HJ1694" s="39"/>
      <c r="HK1694" s="39"/>
      <c r="HL1694" s="39"/>
      <c r="HM1694" s="39"/>
      <c r="HN1694" s="39"/>
      <c r="HO1694" s="39"/>
      <c r="HP1694" s="39"/>
      <c r="HQ1694" s="39"/>
      <c r="HR1694" s="39"/>
      <c r="HS1694" s="39"/>
      <c r="HT1694" s="39"/>
      <c r="HU1694" s="39"/>
      <c r="HV1694" s="39"/>
      <c r="HW1694" s="39"/>
      <c r="HX1694" s="39"/>
      <c r="HY1694" s="39"/>
      <c r="HZ1694" s="39"/>
      <c r="IA1694" s="39"/>
      <c r="IB1694" s="39"/>
      <c r="IC1694" s="39"/>
      <c r="ID1694" s="39"/>
      <c r="IE1694" s="39"/>
      <c r="IF1694" s="39"/>
      <c r="IG1694" s="39"/>
      <c r="IH1694" s="39"/>
      <c r="II1694" s="39"/>
      <c r="IJ1694" s="39"/>
      <c r="IK1694" s="39"/>
      <c r="IL1694" s="39"/>
      <c r="IM1694" s="39"/>
      <c r="IN1694" s="39"/>
      <c r="IO1694" s="39"/>
      <c r="IP1694" s="39"/>
      <c r="IQ1694" s="39"/>
      <c r="IR1694" s="39"/>
    </row>
    <row r="1695" spans="1:252" s="1" customFormat="1" ht="36">
      <c r="A1695" s="209"/>
      <c r="B1695" s="209"/>
      <c r="C1695" s="209"/>
      <c r="D1695" s="23" t="s">
        <v>367</v>
      </c>
      <c r="E1695" s="24">
        <f>SUM(E1696,E1700)</f>
        <v>11752.02</v>
      </c>
      <c r="F1695" s="24">
        <f>SUM(F1696,F1700)</f>
        <v>10756.19</v>
      </c>
      <c r="G1695" s="24">
        <f aca="true" t="shared" si="106" ref="G1695:G1700">F1695*100/E1695</f>
        <v>91.52630781771984</v>
      </c>
      <c r="H1695" s="4"/>
      <c r="I1695" s="4"/>
      <c r="J1695" s="4"/>
      <c r="K1695" s="4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  <c r="EA1695" s="2"/>
      <c r="EB1695" s="2"/>
      <c r="EC1695" s="2"/>
      <c r="ED1695" s="2"/>
      <c r="EE1695" s="2"/>
      <c r="EF1695" s="2"/>
      <c r="EG1695" s="2"/>
      <c r="EH1695" s="2"/>
      <c r="EI1695" s="2"/>
      <c r="EJ1695" s="2"/>
      <c r="EK1695" s="2"/>
      <c r="EL1695" s="2"/>
      <c r="EM1695" s="2"/>
      <c r="EN1695" s="2"/>
      <c r="EO1695" s="2"/>
      <c r="EP1695" s="2"/>
      <c r="EQ1695" s="2"/>
      <c r="ER1695" s="2"/>
      <c r="ES1695" s="2"/>
      <c r="ET1695" s="2"/>
      <c r="EU1695" s="2"/>
      <c r="EV1695" s="2"/>
      <c r="EW1695" s="2"/>
      <c r="EX1695" s="2"/>
      <c r="EY1695" s="2"/>
      <c r="EZ1695" s="2"/>
      <c r="FA1695" s="2"/>
      <c r="FB1695" s="2"/>
      <c r="FC1695" s="2"/>
      <c r="FD1695" s="2"/>
      <c r="FE1695" s="2"/>
      <c r="FF1695" s="2"/>
      <c r="FG1695" s="2"/>
      <c r="FH1695" s="2"/>
      <c r="FI1695" s="2"/>
      <c r="FJ1695" s="2"/>
      <c r="FK1695" s="2"/>
      <c r="FL1695" s="2"/>
      <c r="FM1695" s="2"/>
      <c r="FN1695" s="2"/>
      <c r="FO1695" s="2"/>
      <c r="FP1695" s="2"/>
      <c r="FQ1695" s="2"/>
      <c r="FR1695" s="2"/>
      <c r="FS1695" s="2"/>
      <c r="FT1695" s="2"/>
      <c r="FU1695" s="2"/>
      <c r="FV1695" s="2"/>
      <c r="FW1695" s="2"/>
      <c r="FX1695" s="2"/>
      <c r="FY1695" s="2"/>
      <c r="FZ1695" s="2"/>
      <c r="GA1695" s="2"/>
      <c r="GB1695" s="2"/>
      <c r="GC1695" s="2"/>
      <c r="GD1695" s="2"/>
      <c r="GE1695" s="2"/>
      <c r="GF1695" s="2"/>
      <c r="GG1695" s="2"/>
      <c r="GH1695" s="2"/>
      <c r="GI1695" s="2"/>
      <c r="GJ1695" s="2"/>
      <c r="GK1695" s="2"/>
      <c r="GL1695" s="2"/>
      <c r="GM1695" s="2"/>
      <c r="GN1695" s="2"/>
      <c r="GO1695" s="2"/>
      <c r="GP1695" s="2"/>
      <c r="GQ1695" s="2"/>
      <c r="GR1695" s="2"/>
      <c r="GS1695" s="2"/>
      <c r="GT1695" s="2"/>
      <c r="GU1695" s="2"/>
      <c r="GV1695" s="2"/>
      <c r="GW1695" s="2"/>
      <c r="GX1695" s="2"/>
      <c r="GY1695" s="2"/>
      <c r="GZ1695" s="2"/>
      <c r="HA1695" s="2"/>
      <c r="HB1695" s="2"/>
      <c r="HC1695" s="2"/>
      <c r="HD1695" s="2"/>
      <c r="HE1695" s="2"/>
      <c r="HF1695" s="2"/>
      <c r="HG1695" s="2"/>
      <c r="HH1695" s="2"/>
      <c r="HI1695" s="2"/>
      <c r="HJ1695" s="2"/>
      <c r="HK1695" s="2"/>
      <c r="HL1695" s="2"/>
      <c r="HM1695" s="2"/>
      <c r="HN1695" s="2"/>
      <c r="HO1695" s="2"/>
      <c r="HP1695" s="2"/>
      <c r="HQ1695" s="2"/>
      <c r="HR1695" s="2"/>
      <c r="HS1695" s="2"/>
      <c r="HT1695" s="2"/>
      <c r="HU1695" s="2"/>
      <c r="HV1695" s="2"/>
      <c r="HW1695" s="2"/>
      <c r="HX1695" s="2"/>
      <c r="HY1695" s="2"/>
      <c r="HZ1695" s="2"/>
      <c r="IA1695" s="2"/>
      <c r="IB1695" s="2"/>
      <c r="IC1695" s="2"/>
      <c r="ID1695" s="2"/>
      <c r="IE1695" s="2"/>
      <c r="IF1695" s="2"/>
      <c r="IG1695" s="2"/>
      <c r="IH1695" s="2"/>
      <c r="II1695" s="2"/>
      <c r="IJ1695" s="2"/>
      <c r="IK1695" s="2"/>
      <c r="IL1695" s="2"/>
      <c r="IM1695" s="2"/>
      <c r="IN1695" s="2"/>
      <c r="IO1695" s="2"/>
      <c r="IP1695" s="2"/>
      <c r="IQ1695" s="2"/>
      <c r="IR1695" s="2"/>
    </row>
    <row r="1696" spans="1:252" s="34" customFormat="1" ht="22.5">
      <c r="A1696" s="209"/>
      <c r="B1696" s="209"/>
      <c r="C1696" s="209"/>
      <c r="D1696" s="31" t="s">
        <v>165</v>
      </c>
      <c r="E1696" s="32">
        <f>SUM(E1697:E1699)</f>
        <v>8674.02</v>
      </c>
      <c r="F1696" s="32">
        <f>SUM(F1697:F1699)</f>
        <v>7678.1900000000005</v>
      </c>
      <c r="G1696" s="32">
        <f t="shared" si="106"/>
        <v>88.51939469819068</v>
      </c>
      <c r="H1696" s="33"/>
      <c r="I1696" s="33"/>
      <c r="J1696" s="33"/>
      <c r="K1696" s="33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F1696" s="39"/>
      <c r="AG1696" s="39"/>
      <c r="AH1696" s="39"/>
      <c r="AI1696" s="39"/>
      <c r="AJ1696" s="39"/>
      <c r="AK1696" s="39"/>
      <c r="AL1696" s="39"/>
      <c r="AM1696" s="39"/>
      <c r="AN1696" s="39"/>
      <c r="AO1696" s="39"/>
      <c r="AP1696" s="39"/>
      <c r="AQ1696" s="39"/>
      <c r="AR1696" s="39"/>
      <c r="AS1696" s="39"/>
      <c r="AT1696" s="39"/>
      <c r="AU1696" s="39"/>
      <c r="AV1696" s="39"/>
      <c r="AW1696" s="39"/>
      <c r="AX1696" s="39"/>
      <c r="AY1696" s="39"/>
      <c r="AZ1696" s="39"/>
      <c r="BA1696" s="39"/>
      <c r="BB1696" s="39"/>
      <c r="BC1696" s="39"/>
      <c r="BD1696" s="39"/>
      <c r="BE1696" s="39"/>
      <c r="BF1696" s="39"/>
      <c r="BG1696" s="39"/>
      <c r="BH1696" s="39"/>
      <c r="BI1696" s="39"/>
      <c r="BJ1696" s="39"/>
      <c r="BK1696" s="39"/>
      <c r="BL1696" s="39"/>
      <c r="BM1696" s="39"/>
      <c r="BN1696" s="39"/>
      <c r="BO1696" s="39"/>
      <c r="BP1696" s="39"/>
      <c r="BQ1696" s="39"/>
      <c r="BR1696" s="39"/>
      <c r="BS1696" s="39"/>
      <c r="BT1696" s="39"/>
      <c r="BU1696" s="39"/>
      <c r="BV1696" s="39"/>
      <c r="BW1696" s="39"/>
      <c r="BX1696" s="39"/>
      <c r="BY1696" s="39"/>
      <c r="BZ1696" s="39"/>
      <c r="CA1696" s="39"/>
      <c r="CB1696" s="39"/>
      <c r="CC1696" s="39"/>
      <c r="CD1696" s="39"/>
      <c r="CE1696" s="39"/>
      <c r="CF1696" s="39"/>
      <c r="CG1696" s="39"/>
      <c r="CH1696" s="39"/>
      <c r="CI1696" s="39"/>
      <c r="CJ1696" s="39"/>
      <c r="CK1696" s="39"/>
      <c r="CL1696" s="39"/>
      <c r="CM1696" s="39"/>
      <c r="CN1696" s="39"/>
      <c r="CO1696" s="39"/>
      <c r="CP1696" s="39"/>
      <c r="CQ1696" s="39"/>
      <c r="CR1696" s="39"/>
      <c r="CS1696" s="39"/>
      <c r="CT1696" s="39"/>
      <c r="CU1696" s="39"/>
      <c r="CV1696" s="39"/>
      <c r="CW1696" s="39"/>
      <c r="CX1696" s="39"/>
      <c r="CY1696" s="39"/>
      <c r="CZ1696" s="39"/>
      <c r="DA1696" s="39"/>
      <c r="DB1696" s="39"/>
      <c r="DC1696" s="39"/>
      <c r="DD1696" s="39"/>
      <c r="DE1696" s="39"/>
      <c r="DF1696" s="39"/>
      <c r="DG1696" s="39"/>
      <c r="DH1696" s="39"/>
      <c r="DI1696" s="39"/>
      <c r="DJ1696" s="39"/>
      <c r="DK1696" s="39"/>
      <c r="DL1696" s="39"/>
      <c r="DM1696" s="39"/>
      <c r="DN1696" s="39"/>
      <c r="DO1696" s="39"/>
      <c r="DP1696" s="39"/>
      <c r="DQ1696" s="39"/>
      <c r="DR1696" s="39"/>
      <c r="DS1696" s="39"/>
      <c r="DT1696" s="39"/>
      <c r="DU1696" s="39"/>
      <c r="DV1696" s="39"/>
      <c r="DW1696" s="39"/>
      <c r="DX1696" s="39"/>
      <c r="DY1696" s="39"/>
      <c r="DZ1696" s="39"/>
      <c r="EA1696" s="39"/>
      <c r="EB1696" s="39"/>
      <c r="EC1696" s="39"/>
      <c r="ED1696" s="39"/>
      <c r="EE1696" s="39"/>
      <c r="EF1696" s="39"/>
      <c r="EG1696" s="39"/>
      <c r="EH1696" s="39"/>
      <c r="EI1696" s="39"/>
      <c r="EJ1696" s="39"/>
      <c r="EK1696" s="39"/>
      <c r="EL1696" s="39"/>
      <c r="EM1696" s="39"/>
      <c r="EN1696" s="39"/>
      <c r="EO1696" s="39"/>
      <c r="EP1696" s="39"/>
      <c r="EQ1696" s="39"/>
      <c r="ER1696" s="39"/>
      <c r="ES1696" s="39"/>
      <c r="ET1696" s="39"/>
      <c r="EU1696" s="39"/>
      <c r="EV1696" s="39"/>
      <c r="EW1696" s="39"/>
      <c r="EX1696" s="39"/>
      <c r="EY1696" s="39"/>
      <c r="EZ1696" s="39"/>
      <c r="FA1696" s="39"/>
      <c r="FB1696" s="39"/>
      <c r="FC1696" s="39"/>
      <c r="FD1696" s="39"/>
      <c r="FE1696" s="39"/>
      <c r="FF1696" s="39"/>
      <c r="FG1696" s="39"/>
      <c r="FH1696" s="39"/>
      <c r="FI1696" s="39"/>
      <c r="FJ1696" s="39"/>
      <c r="FK1696" s="39"/>
      <c r="FL1696" s="39"/>
      <c r="FM1696" s="39"/>
      <c r="FN1696" s="39"/>
      <c r="FO1696" s="39"/>
      <c r="FP1696" s="39"/>
      <c r="FQ1696" s="39"/>
      <c r="FR1696" s="39"/>
      <c r="FS1696" s="39"/>
      <c r="FT1696" s="39"/>
      <c r="FU1696" s="39"/>
      <c r="FV1696" s="39"/>
      <c r="FW1696" s="39"/>
      <c r="FX1696" s="39"/>
      <c r="FY1696" s="39"/>
      <c r="FZ1696" s="39"/>
      <c r="GA1696" s="39"/>
      <c r="GB1696" s="39"/>
      <c r="GC1696" s="39"/>
      <c r="GD1696" s="39"/>
      <c r="GE1696" s="39"/>
      <c r="GF1696" s="39"/>
      <c r="GG1696" s="39"/>
      <c r="GH1696" s="39"/>
      <c r="GI1696" s="39"/>
      <c r="GJ1696" s="39"/>
      <c r="GK1696" s="39"/>
      <c r="GL1696" s="39"/>
      <c r="GM1696" s="39"/>
      <c r="GN1696" s="39"/>
      <c r="GO1696" s="39"/>
      <c r="GP1696" s="39"/>
      <c r="GQ1696" s="39"/>
      <c r="GR1696" s="39"/>
      <c r="GS1696" s="39"/>
      <c r="GT1696" s="39"/>
      <c r="GU1696" s="39"/>
      <c r="GV1696" s="39"/>
      <c r="GW1696" s="39"/>
      <c r="GX1696" s="39"/>
      <c r="GY1696" s="39"/>
      <c r="GZ1696" s="39"/>
      <c r="HA1696" s="39"/>
      <c r="HB1696" s="39"/>
      <c r="HC1696" s="39"/>
      <c r="HD1696" s="39"/>
      <c r="HE1696" s="39"/>
      <c r="HF1696" s="39"/>
      <c r="HG1696" s="39"/>
      <c r="HH1696" s="39"/>
      <c r="HI1696" s="39"/>
      <c r="HJ1696" s="39"/>
      <c r="HK1696" s="39"/>
      <c r="HL1696" s="39"/>
      <c r="HM1696" s="39"/>
      <c r="HN1696" s="39"/>
      <c r="HO1696" s="39"/>
      <c r="HP1696" s="39"/>
      <c r="HQ1696" s="39"/>
      <c r="HR1696" s="39"/>
      <c r="HS1696" s="39"/>
      <c r="HT1696" s="39"/>
      <c r="HU1696" s="39"/>
      <c r="HV1696" s="39"/>
      <c r="HW1696" s="39"/>
      <c r="HX1696" s="39"/>
      <c r="HY1696" s="39"/>
      <c r="HZ1696" s="39"/>
      <c r="IA1696" s="39"/>
      <c r="IB1696" s="39"/>
      <c r="IC1696" s="39"/>
      <c r="ID1696" s="39"/>
      <c r="IE1696" s="39"/>
      <c r="IF1696" s="39"/>
      <c r="IG1696" s="39"/>
      <c r="IH1696" s="39"/>
      <c r="II1696" s="39"/>
      <c r="IJ1696" s="39"/>
      <c r="IK1696" s="39"/>
      <c r="IL1696" s="39"/>
      <c r="IM1696" s="39"/>
      <c r="IN1696" s="39"/>
      <c r="IO1696" s="39"/>
      <c r="IP1696" s="39"/>
      <c r="IQ1696" s="39"/>
      <c r="IR1696" s="39"/>
    </row>
    <row r="1697" spans="1:252" s="34" customFormat="1" ht="33.75">
      <c r="A1697" s="209"/>
      <c r="B1697" s="209"/>
      <c r="C1697" s="209"/>
      <c r="D1697" s="31" t="s">
        <v>56</v>
      </c>
      <c r="E1697" s="32">
        <v>1087.64</v>
      </c>
      <c r="F1697" s="32">
        <v>1087.64</v>
      </c>
      <c r="G1697" s="32">
        <f t="shared" si="106"/>
        <v>100</v>
      </c>
      <c r="H1697" s="33"/>
      <c r="I1697" s="33"/>
      <c r="J1697" s="33"/>
      <c r="K1697" s="33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F1697" s="39"/>
      <c r="AG1697" s="39"/>
      <c r="AH1697" s="39"/>
      <c r="AI1697" s="39"/>
      <c r="AJ1697" s="39"/>
      <c r="AK1697" s="39"/>
      <c r="AL1697" s="39"/>
      <c r="AM1697" s="39"/>
      <c r="AN1697" s="39"/>
      <c r="AO1697" s="39"/>
      <c r="AP1697" s="39"/>
      <c r="AQ1697" s="39"/>
      <c r="AR1697" s="39"/>
      <c r="AS1697" s="39"/>
      <c r="AT1697" s="39"/>
      <c r="AU1697" s="39"/>
      <c r="AV1697" s="39"/>
      <c r="AW1697" s="39"/>
      <c r="AX1697" s="39"/>
      <c r="AY1697" s="39"/>
      <c r="AZ1697" s="39"/>
      <c r="BA1697" s="39"/>
      <c r="BB1697" s="39"/>
      <c r="BC1697" s="39"/>
      <c r="BD1697" s="39"/>
      <c r="BE1697" s="39"/>
      <c r="BF1697" s="39"/>
      <c r="BG1697" s="39"/>
      <c r="BH1697" s="39"/>
      <c r="BI1697" s="39"/>
      <c r="BJ1697" s="39"/>
      <c r="BK1697" s="39"/>
      <c r="BL1697" s="39"/>
      <c r="BM1697" s="39"/>
      <c r="BN1697" s="39"/>
      <c r="BO1697" s="39"/>
      <c r="BP1697" s="39"/>
      <c r="BQ1697" s="39"/>
      <c r="BR1697" s="39"/>
      <c r="BS1697" s="39"/>
      <c r="BT1697" s="39"/>
      <c r="BU1697" s="39"/>
      <c r="BV1697" s="39"/>
      <c r="BW1697" s="39"/>
      <c r="BX1697" s="39"/>
      <c r="BY1697" s="39"/>
      <c r="BZ1697" s="39"/>
      <c r="CA1697" s="39"/>
      <c r="CB1697" s="39"/>
      <c r="CC1697" s="39"/>
      <c r="CD1697" s="39"/>
      <c r="CE1697" s="39"/>
      <c r="CF1697" s="39"/>
      <c r="CG1697" s="39"/>
      <c r="CH1697" s="39"/>
      <c r="CI1697" s="39"/>
      <c r="CJ1697" s="39"/>
      <c r="CK1697" s="39"/>
      <c r="CL1697" s="39"/>
      <c r="CM1697" s="39"/>
      <c r="CN1697" s="39"/>
      <c r="CO1697" s="39"/>
      <c r="CP1697" s="39"/>
      <c r="CQ1697" s="39"/>
      <c r="CR1697" s="39"/>
      <c r="CS1697" s="39"/>
      <c r="CT1697" s="39"/>
      <c r="CU1697" s="39"/>
      <c r="CV1697" s="39"/>
      <c r="CW1697" s="39"/>
      <c r="CX1697" s="39"/>
      <c r="CY1697" s="39"/>
      <c r="CZ1697" s="39"/>
      <c r="DA1697" s="39"/>
      <c r="DB1697" s="39"/>
      <c r="DC1697" s="39"/>
      <c r="DD1697" s="39"/>
      <c r="DE1697" s="39"/>
      <c r="DF1697" s="39"/>
      <c r="DG1697" s="39"/>
      <c r="DH1697" s="39"/>
      <c r="DI1697" s="39"/>
      <c r="DJ1697" s="39"/>
      <c r="DK1697" s="39"/>
      <c r="DL1697" s="39"/>
      <c r="DM1697" s="39"/>
      <c r="DN1697" s="39"/>
      <c r="DO1697" s="39"/>
      <c r="DP1697" s="39"/>
      <c r="DQ1697" s="39"/>
      <c r="DR1697" s="39"/>
      <c r="DS1697" s="39"/>
      <c r="DT1697" s="39"/>
      <c r="DU1697" s="39"/>
      <c r="DV1697" s="39"/>
      <c r="DW1697" s="39"/>
      <c r="DX1697" s="39"/>
      <c r="DY1697" s="39"/>
      <c r="DZ1697" s="39"/>
      <c r="EA1697" s="39"/>
      <c r="EB1697" s="39"/>
      <c r="EC1697" s="39"/>
      <c r="ED1697" s="39"/>
      <c r="EE1697" s="39"/>
      <c r="EF1697" s="39"/>
      <c r="EG1697" s="39"/>
      <c r="EH1697" s="39"/>
      <c r="EI1697" s="39"/>
      <c r="EJ1697" s="39"/>
      <c r="EK1697" s="39"/>
      <c r="EL1697" s="39"/>
      <c r="EM1697" s="39"/>
      <c r="EN1697" s="39"/>
      <c r="EO1697" s="39"/>
      <c r="EP1697" s="39"/>
      <c r="EQ1697" s="39"/>
      <c r="ER1697" s="39"/>
      <c r="ES1697" s="39"/>
      <c r="ET1697" s="39"/>
      <c r="EU1697" s="39"/>
      <c r="EV1697" s="39"/>
      <c r="EW1697" s="39"/>
      <c r="EX1697" s="39"/>
      <c r="EY1697" s="39"/>
      <c r="EZ1697" s="39"/>
      <c r="FA1697" s="39"/>
      <c r="FB1697" s="39"/>
      <c r="FC1697" s="39"/>
      <c r="FD1697" s="39"/>
      <c r="FE1697" s="39"/>
      <c r="FF1697" s="39"/>
      <c r="FG1697" s="39"/>
      <c r="FH1697" s="39"/>
      <c r="FI1697" s="39"/>
      <c r="FJ1697" s="39"/>
      <c r="FK1697" s="39"/>
      <c r="FL1697" s="39"/>
      <c r="FM1697" s="39"/>
      <c r="FN1697" s="39"/>
      <c r="FO1697" s="39"/>
      <c r="FP1697" s="39"/>
      <c r="FQ1697" s="39"/>
      <c r="FR1697" s="39"/>
      <c r="FS1697" s="39"/>
      <c r="FT1697" s="39"/>
      <c r="FU1697" s="39"/>
      <c r="FV1697" s="39"/>
      <c r="FW1697" s="39"/>
      <c r="FX1697" s="39"/>
      <c r="FY1697" s="39"/>
      <c r="FZ1697" s="39"/>
      <c r="GA1697" s="39"/>
      <c r="GB1697" s="39"/>
      <c r="GC1697" s="39"/>
      <c r="GD1697" s="39"/>
      <c r="GE1697" s="39"/>
      <c r="GF1697" s="39"/>
      <c r="GG1697" s="39"/>
      <c r="GH1697" s="39"/>
      <c r="GI1697" s="39"/>
      <c r="GJ1697" s="39"/>
      <c r="GK1697" s="39"/>
      <c r="GL1697" s="39"/>
      <c r="GM1697" s="39"/>
      <c r="GN1697" s="39"/>
      <c r="GO1697" s="39"/>
      <c r="GP1697" s="39"/>
      <c r="GQ1697" s="39"/>
      <c r="GR1697" s="39"/>
      <c r="GS1697" s="39"/>
      <c r="GT1697" s="39"/>
      <c r="GU1697" s="39"/>
      <c r="GV1697" s="39"/>
      <c r="GW1697" s="39"/>
      <c r="GX1697" s="39"/>
      <c r="GY1697" s="39"/>
      <c r="GZ1697" s="39"/>
      <c r="HA1697" s="39"/>
      <c r="HB1697" s="39"/>
      <c r="HC1697" s="39"/>
      <c r="HD1697" s="39"/>
      <c r="HE1697" s="39"/>
      <c r="HF1697" s="39"/>
      <c r="HG1697" s="39"/>
      <c r="HH1697" s="39"/>
      <c r="HI1697" s="39"/>
      <c r="HJ1697" s="39"/>
      <c r="HK1697" s="39"/>
      <c r="HL1697" s="39"/>
      <c r="HM1697" s="39"/>
      <c r="HN1697" s="39"/>
      <c r="HO1697" s="39"/>
      <c r="HP1697" s="39"/>
      <c r="HQ1697" s="39"/>
      <c r="HR1697" s="39"/>
      <c r="HS1697" s="39"/>
      <c r="HT1697" s="39"/>
      <c r="HU1697" s="39"/>
      <c r="HV1697" s="39"/>
      <c r="HW1697" s="39"/>
      <c r="HX1697" s="39"/>
      <c r="HY1697" s="39"/>
      <c r="HZ1697" s="39"/>
      <c r="IA1697" s="39"/>
      <c r="IB1697" s="39"/>
      <c r="IC1697" s="39"/>
      <c r="ID1697" s="39"/>
      <c r="IE1697" s="39"/>
      <c r="IF1697" s="39"/>
      <c r="IG1697" s="39"/>
      <c r="IH1697" s="39"/>
      <c r="II1697" s="39"/>
      <c r="IJ1697" s="39"/>
      <c r="IK1697" s="39"/>
      <c r="IL1697" s="39"/>
      <c r="IM1697" s="39"/>
      <c r="IN1697" s="39"/>
      <c r="IO1697" s="39"/>
      <c r="IP1697" s="39"/>
      <c r="IQ1697" s="39"/>
      <c r="IR1697" s="39"/>
    </row>
    <row r="1698" spans="1:252" s="34" customFormat="1" ht="11.25">
      <c r="A1698" s="209"/>
      <c r="B1698" s="209"/>
      <c r="C1698" s="209"/>
      <c r="D1698" s="31" t="s">
        <v>347</v>
      </c>
      <c r="E1698" s="32">
        <v>4586.38</v>
      </c>
      <c r="F1698" s="32">
        <v>3591.51</v>
      </c>
      <c r="G1698" s="32">
        <f t="shared" si="106"/>
        <v>78.30816460912527</v>
      </c>
      <c r="H1698" s="33"/>
      <c r="I1698" s="33"/>
      <c r="J1698" s="33"/>
      <c r="K1698" s="33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F1698" s="39"/>
      <c r="AG1698" s="39"/>
      <c r="AH1698" s="39"/>
      <c r="AI1698" s="39"/>
      <c r="AJ1698" s="39"/>
      <c r="AK1698" s="39"/>
      <c r="AL1698" s="39"/>
      <c r="AM1698" s="39"/>
      <c r="AN1698" s="39"/>
      <c r="AO1698" s="39"/>
      <c r="AP1698" s="39"/>
      <c r="AQ1698" s="39"/>
      <c r="AR1698" s="39"/>
      <c r="AS1698" s="39"/>
      <c r="AT1698" s="39"/>
      <c r="AU1698" s="39"/>
      <c r="AV1698" s="39"/>
      <c r="AW1698" s="39"/>
      <c r="AX1698" s="39"/>
      <c r="AY1698" s="39"/>
      <c r="AZ1698" s="39"/>
      <c r="BA1698" s="39"/>
      <c r="BB1698" s="39"/>
      <c r="BC1698" s="39"/>
      <c r="BD1698" s="39"/>
      <c r="BE1698" s="39"/>
      <c r="BF1698" s="39"/>
      <c r="BG1698" s="39"/>
      <c r="BH1698" s="39"/>
      <c r="BI1698" s="39"/>
      <c r="BJ1698" s="39"/>
      <c r="BK1698" s="39"/>
      <c r="BL1698" s="39"/>
      <c r="BM1698" s="39"/>
      <c r="BN1698" s="39"/>
      <c r="BO1698" s="39"/>
      <c r="BP1698" s="39"/>
      <c r="BQ1698" s="39"/>
      <c r="BR1698" s="39"/>
      <c r="BS1698" s="39"/>
      <c r="BT1698" s="39"/>
      <c r="BU1698" s="39"/>
      <c r="BV1698" s="39"/>
      <c r="BW1698" s="39"/>
      <c r="BX1698" s="39"/>
      <c r="BY1698" s="39"/>
      <c r="BZ1698" s="39"/>
      <c r="CA1698" s="39"/>
      <c r="CB1698" s="39"/>
      <c r="CC1698" s="39"/>
      <c r="CD1698" s="39"/>
      <c r="CE1698" s="39"/>
      <c r="CF1698" s="39"/>
      <c r="CG1698" s="39"/>
      <c r="CH1698" s="39"/>
      <c r="CI1698" s="39"/>
      <c r="CJ1698" s="39"/>
      <c r="CK1698" s="39"/>
      <c r="CL1698" s="39"/>
      <c r="CM1698" s="39"/>
      <c r="CN1698" s="39"/>
      <c r="CO1698" s="39"/>
      <c r="CP1698" s="39"/>
      <c r="CQ1698" s="39"/>
      <c r="CR1698" s="39"/>
      <c r="CS1698" s="39"/>
      <c r="CT1698" s="39"/>
      <c r="CU1698" s="39"/>
      <c r="CV1698" s="39"/>
      <c r="CW1698" s="39"/>
      <c r="CX1698" s="39"/>
      <c r="CY1698" s="39"/>
      <c r="CZ1698" s="39"/>
      <c r="DA1698" s="39"/>
      <c r="DB1698" s="39"/>
      <c r="DC1698" s="39"/>
      <c r="DD1698" s="39"/>
      <c r="DE1698" s="39"/>
      <c r="DF1698" s="39"/>
      <c r="DG1698" s="39"/>
      <c r="DH1698" s="39"/>
      <c r="DI1698" s="39"/>
      <c r="DJ1698" s="39"/>
      <c r="DK1698" s="39"/>
      <c r="DL1698" s="39"/>
      <c r="DM1698" s="39"/>
      <c r="DN1698" s="39"/>
      <c r="DO1698" s="39"/>
      <c r="DP1698" s="39"/>
      <c r="DQ1698" s="39"/>
      <c r="DR1698" s="39"/>
      <c r="DS1698" s="39"/>
      <c r="DT1698" s="39"/>
      <c r="DU1698" s="39"/>
      <c r="DV1698" s="39"/>
      <c r="DW1698" s="39"/>
      <c r="DX1698" s="39"/>
      <c r="DY1698" s="39"/>
      <c r="DZ1698" s="39"/>
      <c r="EA1698" s="39"/>
      <c r="EB1698" s="39"/>
      <c r="EC1698" s="39"/>
      <c r="ED1698" s="39"/>
      <c r="EE1698" s="39"/>
      <c r="EF1698" s="39"/>
      <c r="EG1698" s="39"/>
      <c r="EH1698" s="39"/>
      <c r="EI1698" s="39"/>
      <c r="EJ1698" s="39"/>
      <c r="EK1698" s="39"/>
      <c r="EL1698" s="39"/>
      <c r="EM1698" s="39"/>
      <c r="EN1698" s="39"/>
      <c r="EO1698" s="39"/>
      <c r="EP1698" s="39"/>
      <c r="EQ1698" s="39"/>
      <c r="ER1698" s="39"/>
      <c r="ES1698" s="39"/>
      <c r="ET1698" s="39"/>
      <c r="EU1698" s="39"/>
      <c r="EV1698" s="39"/>
      <c r="EW1698" s="39"/>
      <c r="EX1698" s="39"/>
      <c r="EY1698" s="39"/>
      <c r="EZ1698" s="39"/>
      <c r="FA1698" s="39"/>
      <c r="FB1698" s="39"/>
      <c r="FC1698" s="39"/>
      <c r="FD1698" s="39"/>
      <c r="FE1698" s="39"/>
      <c r="FF1698" s="39"/>
      <c r="FG1698" s="39"/>
      <c r="FH1698" s="39"/>
      <c r="FI1698" s="39"/>
      <c r="FJ1698" s="39"/>
      <c r="FK1698" s="39"/>
      <c r="FL1698" s="39"/>
      <c r="FM1698" s="39"/>
      <c r="FN1698" s="39"/>
      <c r="FO1698" s="39"/>
      <c r="FP1698" s="39"/>
      <c r="FQ1698" s="39"/>
      <c r="FR1698" s="39"/>
      <c r="FS1698" s="39"/>
      <c r="FT1698" s="39"/>
      <c r="FU1698" s="39"/>
      <c r="FV1698" s="39"/>
      <c r="FW1698" s="39"/>
      <c r="FX1698" s="39"/>
      <c r="FY1698" s="39"/>
      <c r="FZ1698" s="39"/>
      <c r="GA1698" s="39"/>
      <c r="GB1698" s="39"/>
      <c r="GC1698" s="39"/>
      <c r="GD1698" s="39"/>
      <c r="GE1698" s="39"/>
      <c r="GF1698" s="39"/>
      <c r="GG1698" s="39"/>
      <c r="GH1698" s="39"/>
      <c r="GI1698" s="39"/>
      <c r="GJ1698" s="39"/>
      <c r="GK1698" s="39"/>
      <c r="GL1698" s="39"/>
      <c r="GM1698" s="39"/>
      <c r="GN1698" s="39"/>
      <c r="GO1698" s="39"/>
      <c r="GP1698" s="39"/>
      <c r="GQ1698" s="39"/>
      <c r="GR1698" s="39"/>
      <c r="GS1698" s="39"/>
      <c r="GT1698" s="39"/>
      <c r="GU1698" s="39"/>
      <c r="GV1698" s="39"/>
      <c r="GW1698" s="39"/>
      <c r="GX1698" s="39"/>
      <c r="GY1698" s="39"/>
      <c r="GZ1698" s="39"/>
      <c r="HA1698" s="39"/>
      <c r="HB1698" s="39"/>
      <c r="HC1698" s="39"/>
      <c r="HD1698" s="39"/>
      <c r="HE1698" s="39"/>
      <c r="HF1698" s="39"/>
      <c r="HG1698" s="39"/>
      <c r="HH1698" s="39"/>
      <c r="HI1698" s="39"/>
      <c r="HJ1698" s="39"/>
      <c r="HK1698" s="39"/>
      <c r="HL1698" s="39"/>
      <c r="HM1698" s="39"/>
      <c r="HN1698" s="39"/>
      <c r="HO1698" s="39"/>
      <c r="HP1698" s="39"/>
      <c r="HQ1698" s="39"/>
      <c r="HR1698" s="39"/>
      <c r="HS1698" s="39"/>
      <c r="HT1698" s="39"/>
      <c r="HU1698" s="39"/>
      <c r="HV1698" s="39"/>
      <c r="HW1698" s="39"/>
      <c r="HX1698" s="39"/>
      <c r="HY1698" s="39"/>
      <c r="HZ1698" s="39"/>
      <c r="IA1698" s="39"/>
      <c r="IB1698" s="39"/>
      <c r="IC1698" s="39"/>
      <c r="ID1698" s="39"/>
      <c r="IE1698" s="39"/>
      <c r="IF1698" s="39"/>
      <c r="IG1698" s="39"/>
      <c r="IH1698" s="39"/>
      <c r="II1698" s="39"/>
      <c r="IJ1698" s="39"/>
      <c r="IK1698" s="39"/>
      <c r="IL1698" s="39"/>
      <c r="IM1698" s="39"/>
      <c r="IN1698" s="39"/>
      <c r="IO1698" s="39"/>
      <c r="IP1698" s="39"/>
      <c r="IQ1698" s="39"/>
      <c r="IR1698" s="39"/>
    </row>
    <row r="1699" spans="1:252" s="34" customFormat="1" ht="11.25">
      <c r="A1699" s="209"/>
      <c r="B1699" s="209"/>
      <c r="C1699" s="209"/>
      <c r="D1699" s="49" t="s">
        <v>220</v>
      </c>
      <c r="E1699" s="32">
        <v>3000</v>
      </c>
      <c r="F1699" s="32">
        <v>2999.04</v>
      </c>
      <c r="G1699" s="32">
        <f t="shared" si="106"/>
        <v>99.968</v>
      </c>
      <c r="H1699" s="33"/>
      <c r="I1699" s="33"/>
      <c r="J1699" s="33"/>
      <c r="K1699" s="33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  <c r="AA1699" s="39"/>
      <c r="AB1699" s="39"/>
      <c r="AC1699" s="39"/>
      <c r="AD1699" s="39"/>
      <c r="AE1699" s="39"/>
      <c r="AF1699" s="39"/>
      <c r="AG1699" s="39"/>
      <c r="AH1699" s="39"/>
      <c r="AI1699" s="39"/>
      <c r="AJ1699" s="39"/>
      <c r="AK1699" s="39"/>
      <c r="AL1699" s="39"/>
      <c r="AM1699" s="39"/>
      <c r="AN1699" s="39"/>
      <c r="AO1699" s="39"/>
      <c r="AP1699" s="39"/>
      <c r="AQ1699" s="39"/>
      <c r="AR1699" s="39"/>
      <c r="AS1699" s="39"/>
      <c r="AT1699" s="39"/>
      <c r="AU1699" s="39"/>
      <c r="AV1699" s="39"/>
      <c r="AW1699" s="39"/>
      <c r="AX1699" s="39"/>
      <c r="AY1699" s="39"/>
      <c r="AZ1699" s="39"/>
      <c r="BA1699" s="39"/>
      <c r="BB1699" s="39"/>
      <c r="BC1699" s="39"/>
      <c r="BD1699" s="39"/>
      <c r="BE1699" s="39"/>
      <c r="BF1699" s="39"/>
      <c r="BG1699" s="39"/>
      <c r="BH1699" s="39"/>
      <c r="BI1699" s="39"/>
      <c r="BJ1699" s="39"/>
      <c r="BK1699" s="39"/>
      <c r="BL1699" s="39"/>
      <c r="BM1699" s="39"/>
      <c r="BN1699" s="39"/>
      <c r="BO1699" s="39"/>
      <c r="BP1699" s="39"/>
      <c r="BQ1699" s="39"/>
      <c r="BR1699" s="39"/>
      <c r="BS1699" s="39"/>
      <c r="BT1699" s="39"/>
      <c r="BU1699" s="39"/>
      <c r="BV1699" s="39"/>
      <c r="BW1699" s="39"/>
      <c r="BX1699" s="39"/>
      <c r="BY1699" s="39"/>
      <c r="BZ1699" s="39"/>
      <c r="CA1699" s="39"/>
      <c r="CB1699" s="39"/>
      <c r="CC1699" s="39"/>
      <c r="CD1699" s="39"/>
      <c r="CE1699" s="39"/>
      <c r="CF1699" s="39"/>
      <c r="CG1699" s="39"/>
      <c r="CH1699" s="39"/>
      <c r="CI1699" s="39"/>
      <c r="CJ1699" s="39"/>
      <c r="CK1699" s="39"/>
      <c r="CL1699" s="39"/>
      <c r="CM1699" s="39"/>
      <c r="CN1699" s="39"/>
      <c r="CO1699" s="39"/>
      <c r="CP1699" s="39"/>
      <c r="CQ1699" s="39"/>
      <c r="CR1699" s="39"/>
      <c r="CS1699" s="39"/>
      <c r="CT1699" s="39"/>
      <c r="CU1699" s="39"/>
      <c r="CV1699" s="39"/>
      <c r="CW1699" s="39"/>
      <c r="CX1699" s="39"/>
      <c r="CY1699" s="39"/>
      <c r="CZ1699" s="39"/>
      <c r="DA1699" s="39"/>
      <c r="DB1699" s="39"/>
      <c r="DC1699" s="39"/>
      <c r="DD1699" s="39"/>
      <c r="DE1699" s="39"/>
      <c r="DF1699" s="39"/>
      <c r="DG1699" s="39"/>
      <c r="DH1699" s="39"/>
      <c r="DI1699" s="39"/>
      <c r="DJ1699" s="39"/>
      <c r="DK1699" s="39"/>
      <c r="DL1699" s="39"/>
      <c r="DM1699" s="39"/>
      <c r="DN1699" s="39"/>
      <c r="DO1699" s="39"/>
      <c r="DP1699" s="39"/>
      <c r="DQ1699" s="39"/>
      <c r="DR1699" s="39"/>
      <c r="DS1699" s="39"/>
      <c r="DT1699" s="39"/>
      <c r="DU1699" s="39"/>
      <c r="DV1699" s="39"/>
      <c r="DW1699" s="39"/>
      <c r="DX1699" s="39"/>
      <c r="DY1699" s="39"/>
      <c r="DZ1699" s="39"/>
      <c r="EA1699" s="39"/>
      <c r="EB1699" s="39"/>
      <c r="EC1699" s="39"/>
      <c r="ED1699" s="39"/>
      <c r="EE1699" s="39"/>
      <c r="EF1699" s="39"/>
      <c r="EG1699" s="39"/>
      <c r="EH1699" s="39"/>
      <c r="EI1699" s="39"/>
      <c r="EJ1699" s="39"/>
      <c r="EK1699" s="39"/>
      <c r="EL1699" s="39"/>
      <c r="EM1699" s="39"/>
      <c r="EN1699" s="39"/>
      <c r="EO1699" s="39"/>
      <c r="EP1699" s="39"/>
      <c r="EQ1699" s="39"/>
      <c r="ER1699" s="39"/>
      <c r="ES1699" s="39"/>
      <c r="ET1699" s="39"/>
      <c r="EU1699" s="39"/>
      <c r="EV1699" s="39"/>
      <c r="EW1699" s="39"/>
      <c r="EX1699" s="39"/>
      <c r="EY1699" s="39"/>
      <c r="EZ1699" s="39"/>
      <c r="FA1699" s="39"/>
      <c r="FB1699" s="39"/>
      <c r="FC1699" s="39"/>
      <c r="FD1699" s="39"/>
      <c r="FE1699" s="39"/>
      <c r="FF1699" s="39"/>
      <c r="FG1699" s="39"/>
      <c r="FH1699" s="39"/>
      <c r="FI1699" s="39"/>
      <c r="FJ1699" s="39"/>
      <c r="FK1699" s="39"/>
      <c r="FL1699" s="39"/>
      <c r="FM1699" s="39"/>
      <c r="FN1699" s="39"/>
      <c r="FO1699" s="39"/>
      <c r="FP1699" s="39"/>
      <c r="FQ1699" s="39"/>
      <c r="FR1699" s="39"/>
      <c r="FS1699" s="39"/>
      <c r="FT1699" s="39"/>
      <c r="FU1699" s="39"/>
      <c r="FV1699" s="39"/>
      <c r="FW1699" s="39"/>
      <c r="FX1699" s="39"/>
      <c r="FY1699" s="39"/>
      <c r="FZ1699" s="39"/>
      <c r="GA1699" s="39"/>
      <c r="GB1699" s="39"/>
      <c r="GC1699" s="39"/>
      <c r="GD1699" s="39"/>
      <c r="GE1699" s="39"/>
      <c r="GF1699" s="39"/>
      <c r="GG1699" s="39"/>
      <c r="GH1699" s="39"/>
      <c r="GI1699" s="39"/>
      <c r="GJ1699" s="39"/>
      <c r="GK1699" s="39"/>
      <c r="GL1699" s="39"/>
      <c r="GM1699" s="39"/>
      <c r="GN1699" s="39"/>
      <c r="GO1699" s="39"/>
      <c r="GP1699" s="39"/>
      <c r="GQ1699" s="39"/>
      <c r="GR1699" s="39"/>
      <c r="GS1699" s="39"/>
      <c r="GT1699" s="39"/>
      <c r="GU1699" s="39"/>
      <c r="GV1699" s="39"/>
      <c r="GW1699" s="39"/>
      <c r="GX1699" s="39"/>
      <c r="GY1699" s="39"/>
      <c r="GZ1699" s="39"/>
      <c r="HA1699" s="39"/>
      <c r="HB1699" s="39"/>
      <c r="HC1699" s="39"/>
      <c r="HD1699" s="39"/>
      <c r="HE1699" s="39"/>
      <c r="HF1699" s="39"/>
      <c r="HG1699" s="39"/>
      <c r="HH1699" s="39"/>
      <c r="HI1699" s="39"/>
      <c r="HJ1699" s="39"/>
      <c r="HK1699" s="39"/>
      <c r="HL1699" s="39"/>
      <c r="HM1699" s="39"/>
      <c r="HN1699" s="39"/>
      <c r="HO1699" s="39"/>
      <c r="HP1699" s="39"/>
      <c r="HQ1699" s="39"/>
      <c r="HR1699" s="39"/>
      <c r="HS1699" s="39"/>
      <c r="HT1699" s="39"/>
      <c r="HU1699" s="39"/>
      <c r="HV1699" s="39"/>
      <c r="HW1699" s="39"/>
      <c r="HX1699" s="39"/>
      <c r="HY1699" s="39"/>
      <c r="HZ1699" s="39"/>
      <c r="IA1699" s="39"/>
      <c r="IB1699" s="39"/>
      <c r="IC1699" s="39"/>
      <c r="ID1699" s="39"/>
      <c r="IE1699" s="39"/>
      <c r="IF1699" s="39"/>
      <c r="IG1699" s="39"/>
      <c r="IH1699" s="39"/>
      <c r="II1699" s="39"/>
      <c r="IJ1699" s="39"/>
      <c r="IK1699" s="39"/>
      <c r="IL1699" s="39"/>
      <c r="IM1699" s="39"/>
      <c r="IN1699" s="39"/>
      <c r="IO1699" s="39"/>
      <c r="IP1699" s="39"/>
      <c r="IQ1699" s="39"/>
      <c r="IR1699" s="39"/>
    </row>
    <row r="1700" spans="1:252" s="34" customFormat="1" ht="11.25">
      <c r="A1700" s="209"/>
      <c r="B1700" s="209"/>
      <c r="C1700" s="209"/>
      <c r="D1700" s="31" t="s">
        <v>464</v>
      </c>
      <c r="E1700" s="32">
        <v>3078</v>
      </c>
      <c r="F1700" s="32">
        <v>3078</v>
      </c>
      <c r="G1700" s="32">
        <f t="shared" si="106"/>
        <v>100</v>
      </c>
      <c r="H1700" s="33"/>
      <c r="I1700" s="33"/>
      <c r="J1700" s="33"/>
      <c r="K1700" s="33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F1700" s="39"/>
      <c r="AG1700" s="39"/>
      <c r="AH1700" s="39"/>
      <c r="AI1700" s="39"/>
      <c r="AJ1700" s="39"/>
      <c r="AK1700" s="39"/>
      <c r="AL1700" s="39"/>
      <c r="AM1700" s="39"/>
      <c r="AN1700" s="39"/>
      <c r="AO1700" s="39"/>
      <c r="AP1700" s="39"/>
      <c r="AQ1700" s="39"/>
      <c r="AR1700" s="39"/>
      <c r="AS1700" s="39"/>
      <c r="AT1700" s="39"/>
      <c r="AU1700" s="39"/>
      <c r="AV1700" s="39"/>
      <c r="AW1700" s="39"/>
      <c r="AX1700" s="39"/>
      <c r="AY1700" s="39"/>
      <c r="AZ1700" s="39"/>
      <c r="BA1700" s="39"/>
      <c r="BB1700" s="39"/>
      <c r="BC1700" s="39"/>
      <c r="BD1700" s="39"/>
      <c r="BE1700" s="39"/>
      <c r="BF1700" s="39"/>
      <c r="BG1700" s="39"/>
      <c r="BH1700" s="39"/>
      <c r="BI1700" s="39"/>
      <c r="BJ1700" s="39"/>
      <c r="BK1700" s="39"/>
      <c r="BL1700" s="39"/>
      <c r="BM1700" s="39"/>
      <c r="BN1700" s="39"/>
      <c r="BO1700" s="39"/>
      <c r="BP1700" s="39"/>
      <c r="BQ1700" s="39"/>
      <c r="BR1700" s="39"/>
      <c r="BS1700" s="39"/>
      <c r="BT1700" s="39"/>
      <c r="BU1700" s="39"/>
      <c r="BV1700" s="39"/>
      <c r="BW1700" s="39"/>
      <c r="BX1700" s="39"/>
      <c r="BY1700" s="39"/>
      <c r="BZ1700" s="39"/>
      <c r="CA1700" s="39"/>
      <c r="CB1700" s="39"/>
      <c r="CC1700" s="39"/>
      <c r="CD1700" s="39"/>
      <c r="CE1700" s="39"/>
      <c r="CF1700" s="39"/>
      <c r="CG1700" s="39"/>
      <c r="CH1700" s="39"/>
      <c r="CI1700" s="39"/>
      <c r="CJ1700" s="39"/>
      <c r="CK1700" s="39"/>
      <c r="CL1700" s="39"/>
      <c r="CM1700" s="39"/>
      <c r="CN1700" s="39"/>
      <c r="CO1700" s="39"/>
      <c r="CP1700" s="39"/>
      <c r="CQ1700" s="39"/>
      <c r="CR1700" s="39"/>
      <c r="CS1700" s="39"/>
      <c r="CT1700" s="39"/>
      <c r="CU1700" s="39"/>
      <c r="CV1700" s="39"/>
      <c r="CW1700" s="39"/>
      <c r="CX1700" s="39"/>
      <c r="CY1700" s="39"/>
      <c r="CZ1700" s="39"/>
      <c r="DA1700" s="39"/>
      <c r="DB1700" s="39"/>
      <c r="DC1700" s="39"/>
      <c r="DD1700" s="39"/>
      <c r="DE1700" s="39"/>
      <c r="DF1700" s="39"/>
      <c r="DG1700" s="39"/>
      <c r="DH1700" s="39"/>
      <c r="DI1700" s="39"/>
      <c r="DJ1700" s="39"/>
      <c r="DK1700" s="39"/>
      <c r="DL1700" s="39"/>
      <c r="DM1700" s="39"/>
      <c r="DN1700" s="39"/>
      <c r="DO1700" s="39"/>
      <c r="DP1700" s="39"/>
      <c r="DQ1700" s="39"/>
      <c r="DR1700" s="39"/>
      <c r="DS1700" s="39"/>
      <c r="DT1700" s="39"/>
      <c r="DU1700" s="39"/>
      <c r="DV1700" s="39"/>
      <c r="DW1700" s="39"/>
      <c r="DX1700" s="39"/>
      <c r="DY1700" s="39"/>
      <c r="DZ1700" s="39"/>
      <c r="EA1700" s="39"/>
      <c r="EB1700" s="39"/>
      <c r="EC1700" s="39"/>
      <c r="ED1700" s="39"/>
      <c r="EE1700" s="39"/>
      <c r="EF1700" s="39"/>
      <c r="EG1700" s="39"/>
      <c r="EH1700" s="39"/>
      <c r="EI1700" s="39"/>
      <c r="EJ1700" s="39"/>
      <c r="EK1700" s="39"/>
      <c r="EL1700" s="39"/>
      <c r="EM1700" s="39"/>
      <c r="EN1700" s="39"/>
      <c r="EO1700" s="39"/>
      <c r="EP1700" s="39"/>
      <c r="EQ1700" s="39"/>
      <c r="ER1700" s="39"/>
      <c r="ES1700" s="39"/>
      <c r="ET1700" s="39"/>
      <c r="EU1700" s="39"/>
      <c r="EV1700" s="39"/>
      <c r="EW1700" s="39"/>
      <c r="EX1700" s="39"/>
      <c r="EY1700" s="39"/>
      <c r="EZ1700" s="39"/>
      <c r="FA1700" s="39"/>
      <c r="FB1700" s="39"/>
      <c r="FC1700" s="39"/>
      <c r="FD1700" s="39"/>
      <c r="FE1700" s="39"/>
      <c r="FF1700" s="39"/>
      <c r="FG1700" s="39"/>
      <c r="FH1700" s="39"/>
      <c r="FI1700" s="39"/>
      <c r="FJ1700" s="39"/>
      <c r="FK1700" s="39"/>
      <c r="FL1700" s="39"/>
      <c r="FM1700" s="39"/>
      <c r="FN1700" s="39"/>
      <c r="FO1700" s="39"/>
      <c r="FP1700" s="39"/>
      <c r="FQ1700" s="39"/>
      <c r="FR1700" s="39"/>
      <c r="FS1700" s="39"/>
      <c r="FT1700" s="39"/>
      <c r="FU1700" s="39"/>
      <c r="FV1700" s="39"/>
      <c r="FW1700" s="39"/>
      <c r="FX1700" s="39"/>
      <c r="FY1700" s="39"/>
      <c r="FZ1700" s="39"/>
      <c r="GA1700" s="39"/>
      <c r="GB1700" s="39"/>
      <c r="GC1700" s="39"/>
      <c r="GD1700" s="39"/>
      <c r="GE1700" s="39"/>
      <c r="GF1700" s="39"/>
      <c r="GG1700" s="39"/>
      <c r="GH1700" s="39"/>
      <c r="GI1700" s="39"/>
      <c r="GJ1700" s="39"/>
      <c r="GK1700" s="39"/>
      <c r="GL1700" s="39"/>
      <c r="GM1700" s="39"/>
      <c r="GN1700" s="39"/>
      <c r="GO1700" s="39"/>
      <c r="GP1700" s="39"/>
      <c r="GQ1700" s="39"/>
      <c r="GR1700" s="39"/>
      <c r="GS1700" s="39"/>
      <c r="GT1700" s="39"/>
      <c r="GU1700" s="39"/>
      <c r="GV1700" s="39"/>
      <c r="GW1700" s="39"/>
      <c r="GX1700" s="39"/>
      <c r="GY1700" s="39"/>
      <c r="GZ1700" s="39"/>
      <c r="HA1700" s="39"/>
      <c r="HB1700" s="39"/>
      <c r="HC1700" s="39"/>
      <c r="HD1700" s="39"/>
      <c r="HE1700" s="39"/>
      <c r="HF1700" s="39"/>
      <c r="HG1700" s="39"/>
      <c r="HH1700" s="39"/>
      <c r="HI1700" s="39"/>
      <c r="HJ1700" s="39"/>
      <c r="HK1700" s="39"/>
      <c r="HL1700" s="39"/>
      <c r="HM1700" s="39"/>
      <c r="HN1700" s="39"/>
      <c r="HO1700" s="39"/>
      <c r="HP1700" s="39"/>
      <c r="HQ1700" s="39"/>
      <c r="HR1700" s="39"/>
      <c r="HS1700" s="39"/>
      <c r="HT1700" s="39"/>
      <c r="HU1700" s="39"/>
      <c r="HV1700" s="39"/>
      <c r="HW1700" s="39"/>
      <c r="HX1700" s="39"/>
      <c r="HY1700" s="39"/>
      <c r="HZ1700" s="39"/>
      <c r="IA1700" s="39"/>
      <c r="IB1700" s="39"/>
      <c r="IC1700" s="39"/>
      <c r="ID1700" s="39"/>
      <c r="IE1700" s="39"/>
      <c r="IF1700" s="39"/>
      <c r="IG1700" s="39"/>
      <c r="IH1700" s="39"/>
      <c r="II1700" s="39"/>
      <c r="IJ1700" s="39"/>
      <c r="IK1700" s="39"/>
      <c r="IL1700" s="39"/>
      <c r="IM1700" s="39"/>
      <c r="IN1700" s="39"/>
      <c r="IO1700" s="39"/>
      <c r="IP1700" s="39"/>
      <c r="IQ1700" s="39"/>
      <c r="IR1700" s="39"/>
    </row>
    <row r="1701" spans="1:252" s="1" customFormat="1" ht="12">
      <c r="A1701" s="22"/>
      <c r="B1701" s="22"/>
      <c r="C1701" s="22"/>
      <c r="D1701" s="23"/>
      <c r="E1701" s="24"/>
      <c r="F1701" s="24"/>
      <c r="G1701" s="24"/>
      <c r="H1701" s="4"/>
      <c r="I1701" s="4"/>
      <c r="J1701" s="4"/>
      <c r="K1701" s="4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  <c r="EA1701" s="2"/>
      <c r="EB1701" s="2"/>
      <c r="EC1701" s="2"/>
      <c r="ED1701" s="2"/>
      <c r="EE1701" s="2"/>
      <c r="EF1701" s="2"/>
      <c r="EG1701" s="2"/>
      <c r="EH1701" s="2"/>
      <c r="EI1701" s="2"/>
      <c r="EJ1701" s="2"/>
      <c r="EK1701" s="2"/>
      <c r="EL1701" s="2"/>
      <c r="EM1701" s="2"/>
      <c r="EN1701" s="2"/>
      <c r="EO1701" s="2"/>
      <c r="EP1701" s="2"/>
      <c r="EQ1701" s="2"/>
      <c r="ER1701" s="2"/>
      <c r="ES1701" s="2"/>
      <c r="ET1701" s="2"/>
      <c r="EU1701" s="2"/>
      <c r="EV1701" s="2"/>
      <c r="EW1701" s="2"/>
      <c r="EX1701" s="2"/>
      <c r="EY1701" s="2"/>
      <c r="EZ1701" s="2"/>
      <c r="FA1701" s="2"/>
      <c r="FB1701" s="2"/>
      <c r="FC1701" s="2"/>
      <c r="FD1701" s="2"/>
      <c r="FE1701" s="2"/>
      <c r="FF1701" s="2"/>
      <c r="FG1701" s="2"/>
      <c r="FH1701" s="2"/>
      <c r="FI1701" s="2"/>
      <c r="FJ1701" s="2"/>
      <c r="FK1701" s="2"/>
      <c r="FL1701" s="2"/>
      <c r="FM1701" s="2"/>
      <c r="FN1701" s="2"/>
      <c r="FO1701" s="2"/>
      <c r="FP1701" s="2"/>
      <c r="FQ1701" s="2"/>
      <c r="FR1701" s="2"/>
      <c r="FS1701" s="2"/>
      <c r="FT1701" s="2"/>
      <c r="FU1701" s="2"/>
      <c r="FV1701" s="2"/>
      <c r="FW1701" s="2"/>
      <c r="FX1701" s="2"/>
      <c r="FY1701" s="2"/>
      <c r="FZ1701" s="2"/>
      <c r="GA1701" s="2"/>
      <c r="GB1701" s="2"/>
      <c r="GC1701" s="2"/>
      <c r="GD1701" s="2"/>
      <c r="GE1701" s="2"/>
      <c r="GF1701" s="2"/>
      <c r="GG1701" s="2"/>
      <c r="GH1701" s="2"/>
      <c r="GI1701" s="2"/>
      <c r="GJ1701" s="2"/>
      <c r="GK1701" s="2"/>
      <c r="GL1701" s="2"/>
      <c r="GM1701" s="2"/>
      <c r="GN1701" s="2"/>
      <c r="GO1701" s="2"/>
      <c r="GP1701" s="2"/>
      <c r="GQ1701" s="2"/>
      <c r="GR1701" s="2"/>
      <c r="GS1701" s="2"/>
      <c r="GT1701" s="2"/>
      <c r="GU1701" s="2"/>
      <c r="GV1701" s="2"/>
      <c r="GW1701" s="2"/>
      <c r="GX1701" s="2"/>
      <c r="GY1701" s="2"/>
      <c r="GZ1701" s="2"/>
      <c r="HA1701" s="2"/>
      <c r="HB1701" s="2"/>
      <c r="HC1701" s="2"/>
      <c r="HD1701" s="2"/>
      <c r="HE1701" s="2"/>
      <c r="HF1701" s="2"/>
      <c r="HG1701" s="2"/>
      <c r="HH1701" s="2"/>
      <c r="HI1701" s="2"/>
      <c r="HJ1701" s="2"/>
      <c r="HK1701" s="2"/>
      <c r="HL1701" s="2"/>
      <c r="HM1701" s="2"/>
      <c r="HN1701" s="2"/>
      <c r="HO1701" s="2"/>
      <c r="HP1701" s="2"/>
      <c r="HQ1701" s="2"/>
      <c r="HR1701" s="2"/>
      <c r="HS1701" s="2"/>
      <c r="HT1701" s="2"/>
      <c r="HU1701" s="2"/>
      <c r="HV1701" s="2"/>
      <c r="HW1701" s="2"/>
      <c r="HX1701" s="2"/>
      <c r="HY1701" s="2"/>
      <c r="HZ1701" s="2"/>
      <c r="IA1701" s="2"/>
      <c r="IB1701" s="2"/>
      <c r="IC1701" s="2"/>
      <c r="ID1701" s="2"/>
      <c r="IE1701" s="2"/>
      <c r="IF1701" s="2"/>
      <c r="IG1701" s="2"/>
      <c r="IH1701" s="2"/>
      <c r="II1701" s="2"/>
      <c r="IJ1701" s="2"/>
      <c r="IK1701" s="2"/>
      <c r="IL1701" s="2"/>
      <c r="IM1701" s="2"/>
      <c r="IN1701" s="2"/>
      <c r="IO1701" s="2"/>
      <c r="IP1701" s="2"/>
      <c r="IQ1701" s="2"/>
      <c r="IR1701" s="2"/>
    </row>
    <row r="1702" spans="1:252" s="1" customFormat="1" ht="12">
      <c r="A1702" s="114"/>
      <c r="B1702" s="114"/>
      <c r="C1702" s="114"/>
      <c r="D1702" s="115" t="s">
        <v>278</v>
      </c>
      <c r="E1702" s="116">
        <f>E1703</f>
        <v>30037</v>
      </c>
      <c r="F1702" s="116">
        <f>F1703</f>
        <v>30028.8</v>
      </c>
      <c r="G1702" s="116">
        <f>F1702*100/E1702</f>
        <v>99.97270033625196</v>
      </c>
      <c r="H1702" s="4"/>
      <c r="I1702" s="4"/>
      <c r="J1702" s="4"/>
      <c r="K1702" s="4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  <c r="EA1702" s="2"/>
      <c r="EB1702" s="2"/>
      <c r="EC1702" s="2"/>
      <c r="ED1702" s="2"/>
      <c r="EE1702" s="2"/>
      <c r="EF1702" s="2"/>
      <c r="EG1702" s="2"/>
      <c r="EH1702" s="2"/>
      <c r="EI1702" s="2"/>
      <c r="EJ1702" s="2"/>
      <c r="EK1702" s="2"/>
      <c r="EL1702" s="2"/>
      <c r="EM1702" s="2"/>
      <c r="EN1702" s="2"/>
      <c r="EO1702" s="2"/>
      <c r="EP1702" s="2"/>
      <c r="EQ1702" s="2"/>
      <c r="ER1702" s="2"/>
      <c r="ES1702" s="2"/>
      <c r="ET1702" s="2"/>
      <c r="EU1702" s="2"/>
      <c r="EV1702" s="2"/>
      <c r="EW1702" s="2"/>
      <c r="EX1702" s="2"/>
      <c r="EY1702" s="2"/>
      <c r="EZ1702" s="2"/>
      <c r="FA1702" s="2"/>
      <c r="FB1702" s="2"/>
      <c r="FC1702" s="2"/>
      <c r="FD1702" s="2"/>
      <c r="FE1702" s="2"/>
      <c r="FF1702" s="2"/>
      <c r="FG1702" s="2"/>
      <c r="FH1702" s="2"/>
      <c r="FI1702" s="2"/>
      <c r="FJ1702" s="2"/>
      <c r="FK1702" s="2"/>
      <c r="FL1702" s="2"/>
      <c r="FM1702" s="2"/>
      <c r="FN1702" s="2"/>
      <c r="FO1702" s="2"/>
      <c r="FP1702" s="2"/>
      <c r="FQ1702" s="2"/>
      <c r="FR1702" s="2"/>
      <c r="FS1702" s="2"/>
      <c r="FT1702" s="2"/>
      <c r="FU1702" s="2"/>
      <c r="FV1702" s="2"/>
      <c r="FW1702" s="2"/>
      <c r="FX1702" s="2"/>
      <c r="FY1702" s="2"/>
      <c r="FZ1702" s="2"/>
      <c r="GA1702" s="2"/>
      <c r="GB1702" s="2"/>
      <c r="GC1702" s="2"/>
      <c r="GD1702" s="2"/>
      <c r="GE1702" s="2"/>
      <c r="GF1702" s="2"/>
      <c r="GG1702" s="2"/>
      <c r="GH1702" s="2"/>
      <c r="GI1702" s="2"/>
      <c r="GJ1702" s="2"/>
      <c r="GK1702" s="2"/>
      <c r="GL1702" s="2"/>
      <c r="GM1702" s="2"/>
      <c r="GN1702" s="2"/>
      <c r="GO1702" s="2"/>
      <c r="GP1702" s="2"/>
      <c r="GQ1702" s="2"/>
      <c r="GR1702" s="2"/>
      <c r="GS1702" s="2"/>
      <c r="GT1702" s="2"/>
      <c r="GU1702" s="2"/>
      <c r="GV1702" s="2"/>
      <c r="GW1702" s="2"/>
      <c r="GX1702" s="2"/>
      <c r="GY1702" s="2"/>
      <c r="GZ1702" s="2"/>
      <c r="HA1702" s="2"/>
      <c r="HB1702" s="2"/>
      <c r="HC1702" s="2"/>
      <c r="HD1702" s="2"/>
      <c r="HE1702" s="2"/>
      <c r="HF1702" s="2"/>
      <c r="HG1702" s="2"/>
      <c r="HH1702" s="2"/>
      <c r="HI1702" s="2"/>
      <c r="HJ1702" s="2"/>
      <c r="HK1702" s="2"/>
      <c r="HL1702" s="2"/>
      <c r="HM1702" s="2"/>
      <c r="HN1702" s="2"/>
      <c r="HO1702" s="2"/>
      <c r="HP1702" s="2"/>
      <c r="HQ1702" s="2"/>
      <c r="HR1702" s="2"/>
      <c r="HS1702" s="2"/>
      <c r="HT1702" s="2"/>
      <c r="HU1702" s="2"/>
      <c r="HV1702" s="2"/>
      <c r="HW1702" s="2"/>
      <c r="HX1702" s="2"/>
      <c r="HY1702" s="2"/>
      <c r="HZ1702" s="2"/>
      <c r="IA1702" s="2"/>
      <c r="IB1702" s="2"/>
      <c r="IC1702" s="2"/>
      <c r="ID1702" s="2"/>
      <c r="IE1702" s="2"/>
      <c r="IF1702" s="2"/>
      <c r="IG1702" s="2"/>
      <c r="IH1702" s="2"/>
      <c r="II1702" s="2"/>
      <c r="IJ1702" s="2"/>
      <c r="IK1702" s="2"/>
      <c r="IL1702" s="2"/>
      <c r="IM1702" s="2"/>
      <c r="IN1702" s="2"/>
      <c r="IO1702" s="2"/>
      <c r="IP1702" s="2"/>
      <c r="IQ1702" s="2"/>
      <c r="IR1702" s="2"/>
    </row>
    <row r="1703" spans="1:252" s="1" customFormat="1" ht="24">
      <c r="A1703" s="208" t="s">
        <v>448</v>
      </c>
      <c r="B1703" s="208"/>
      <c r="C1703" s="208"/>
      <c r="D1703" s="23" t="s">
        <v>370</v>
      </c>
      <c r="E1703" s="24">
        <f>SUM(E1704)</f>
        <v>30037</v>
      </c>
      <c r="F1703" s="24">
        <f>SUM(F1704)</f>
        <v>30028.8</v>
      </c>
      <c r="G1703" s="24">
        <f>F1703*100/E1703</f>
        <v>99.97270033625196</v>
      </c>
      <c r="H1703" s="4"/>
      <c r="I1703" s="4"/>
      <c r="J1703" s="4"/>
      <c r="K1703" s="4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  <c r="EA1703" s="2"/>
      <c r="EB1703" s="2"/>
      <c r="EC1703" s="2"/>
      <c r="ED1703" s="2"/>
      <c r="EE1703" s="2"/>
      <c r="EF1703" s="2"/>
      <c r="EG1703" s="2"/>
      <c r="EH1703" s="2"/>
      <c r="EI1703" s="2"/>
      <c r="EJ1703" s="2"/>
      <c r="EK1703" s="2"/>
      <c r="EL1703" s="2"/>
      <c r="EM1703" s="2"/>
      <c r="EN1703" s="2"/>
      <c r="EO1703" s="2"/>
      <c r="EP1703" s="2"/>
      <c r="EQ1703" s="2"/>
      <c r="ER1703" s="2"/>
      <c r="ES1703" s="2"/>
      <c r="ET1703" s="2"/>
      <c r="EU1703" s="2"/>
      <c r="EV1703" s="2"/>
      <c r="EW1703" s="2"/>
      <c r="EX1703" s="2"/>
      <c r="EY1703" s="2"/>
      <c r="EZ1703" s="2"/>
      <c r="FA1703" s="2"/>
      <c r="FB1703" s="2"/>
      <c r="FC1703" s="2"/>
      <c r="FD1703" s="2"/>
      <c r="FE1703" s="2"/>
      <c r="FF1703" s="2"/>
      <c r="FG1703" s="2"/>
      <c r="FH1703" s="2"/>
      <c r="FI1703" s="2"/>
      <c r="FJ1703" s="2"/>
      <c r="FK1703" s="2"/>
      <c r="FL1703" s="2"/>
      <c r="FM1703" s="2"/>
      <c r="FN1703" s="2"/>
      <c r="FO1703" s="2"/>
      <c r="FP1703" s="2"/>
      <c r="FQ1703" s="2"/>
      <c r="FR1703" s="2"/>
      <c r="FS1703" s="2"/>
      <c r="FT1703" s="2"/>
      <c r="FU1703" s="2"/>
      <c r="FV1703" s="2"/>
      <c r="FW1703" s="2"/>
      <c r="FX1703" s="2"/>
      <c r="FY1703" s="2"/>
      <c r="FZ1703" s="2"/>
      <c r="GA1703" s="2"/>
      <c r="GB1703" s="2"/>
      <c r="GC1703" s="2"/>
      <c r="GD1703" s="2"/>
      <c r="GE1703" s="2"/>
      <c r="GF1703" s="2"/>
      <c r="GG1703" s="2"/>
      <c r="GH1703" s="2"/>
      <c r="GI1703" s="2"/>
      <c r="GJ1703" s="2"/>
      <c r="GK1703" s="2"/>
      <c r="GL1703" s="2"/>
      <c r="GM1703" s="2"/>
      <c r="GN1703" s="2"/>
      <c r="GO1703" s="2"/>
      <c r="GP1703" s="2"/>
      <c r="GQ1703" s="2"/>
      <c r="GR1703" s="2"/>
      <c r="GS1703" s="2"/>
      <c r="GT1703" s="2"/>
      <c r="GU1703" s="2"/>
      <c r="GV1703" s="2"/>
      <c r="GW1703" s="2"/>
      <c r="GX1703" s="2"/>
      <c r="GY1703" s="2"/>
      <c r="GZ1703" s="2"/>
      <c r="HA1703" s="2"/>
      <c r="HB1703" s="2"/>
      <c r="HC1703" s="2"/>
      <c r="HD1703" s="2"/>
      <c r="HE1703" s="2"/>
      <c r="HF1703" s="2"/>
      <c r="HG1703" s="2"/>
      <c r="HH1703" s="2"/>
      <c r="HI1703" s="2"/>
      <c r="HJ1703" s="2"/>
      <c r="HK1703" s="2"/>
      <c r="HL1703" s="2"/>
      <c r="HM1703" s="2"/>
      <c r="HN1703" s="2"/>
      <c r="HO1703" s="2"/>
      <c r="HP1703" s="2"/>
      <c r="HQ1703" s="2"/>
      <c r="HR1703" s="2"/>
      <c r="HS1703" s="2"/>
      <c r="HT1703" s="2"/>
      <c r="HU1703" s="2"/>
      <c r="HV1703" s="2"/>
      <c r="HW1703" s="2"/>
      <c r="HX1703" s="2"/>
      <c r="HY1703" s="2"/>
      <c r="HZ1703" s="2"/>
      <c r="IA1703" s="2"/>
      <c r="IB1703" s="2"/>
      <c r="IC1703" s="2"/>
      <c r="ID1703" s="2"/>
      <c r="IE1703" s="2"/>
      <c r="IF1703" s="2"/>
      <c r="IG1703" s="2"/>
      <c r="IH1703" s="2"/>
      <c r="II1703" s="2"/>
      <c r="IJ1703" s="2"/>
      <c r="IK1703" s="2"/>
      <c r="IL1703" s="2"/>
      <c r="IM1703" s="2"/>
      <c r="IN1703" s="2"/>
      <c r="IO1703" s="2"/>
      <c r="IP1703" s="2"/>
      <c r="IQ1703" s="2"/>
      <c r="IR1703" s="2"/>
    </row>
    <row r="1704" spans="1:252" s="34" customFormat="1" ht="22.5">
      <c r="A1704" s="208"/>
      <c r="B1704" s="208"/>
      <c r="C1704" s="208"/>
      <c r="D1704" s="31" t="s">
        <v>225</v>
      </c>
      <c r="E1704" s="32">
        <f>SUM(E1705)</f>
        <v>30037</v>
      </c>
      <c r="F1704" s="32">
        <f>SUM(F1705)</f>
        <v>30028.8</v>
      </c>
      <c r="G1704" s="32">
        <f>F1704*100/E1704</f>
        <v>99.97270033625196</v>
      </c>
      <c r="H1704" s="33"/>
      <c r="I1704" s="33"/>
      <c r="J1704" s="33"/>
      <c r="K1704" s="33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F1704" s="39"/>
      <c r="AG1704" s="39"/>
      <c r="AH1704" s="39"/>
      <c r="AI1704" s="39"/>
      <c r="AJ1704" s="39"/>
      <c r="AK1704" s="39"/>
      <c r="AL1704" s="39"/>
      <c r="AM1704" s="39"/>
      <c r="AN1704" s="39"/>
      <c r="AO1704" s="39"/>
      <c r="AP1704" s="39"/>
      <c r="AQ1704" s="39"/>
      <c r="AR1704" s="39"/>
      <c r="AS1704" s="39"/>
      <c r="AT1704" s="39"/>
      <c r="AU1704" s="39"/>
      <c r="AV1704" s="39"/>
      <c r="AW1704" s="39"/>
      <c r="AX1704" s="39"/>
      <c r="AY1704" s="39"/>
      <c r="AZ1704" s="39"/>
      <c r="BA1704" s="39"/>
      <c r="BB1704" s="39"/>
      <c r="BC1704" s="39"/>
      <c r="BD1704" s="39"/>
      <c r="BE1704" s="39"/>
      <c r="BF1704" s="39"/>
      <c r="BG1704" s="39"/>
      <c r="BH1704" s="39"/>
      <c r="BI1704" s="39"/>
      <c r="BJ1704" s="39"/>
      <c r="BK1704" s="39"/>
      <c r="BL1704" s="39"/>
      <c r="BM1704" s="39"/>
      <c r="BN1704" s="39"/>
      <c r="BO1704" s="39"/>
      <c r="BP1704" s="39"/>
      <c r="BQ1704" s="39"/>
      <c r="BR1704" s="39"/>
      <c r="BS1704" s="39"/>
      <c r="BT1704" s="39"/>
      <c r="BU1704" s="39"/>
      <c r="BV1704" s="39"/>
      <c r="BW1704" s="39"/>
      <c r="BX1704" s="39"/>
      <c r="BY1704" s="39"/>
      <c r="BZ1704" s="39"/>
      <c r="CA1704" s="39"/>
      <c r="CB1704" s="39"/>
      <c r="CC1704" s="39"/>
      <c r="CD1704" s="39"/>
      <c r="CE1704" s="39"/>
      <c r="CF1704" s="39"/>
      <c r="CG1704" s="39"/>
      <c r="CH1704" s="39"/>
      <c r="CI1704" s="39"/>
      <c r="CJ1704" s="39"/>
      <c r="CK1704" s="39"/>
      <c r="CL1704" s="39"/>
      <c r="CM1704" s="39"/>
      <c r="CN1704" s="39"/>
      <c r="CO1704" s="39"/>
      <c r="CP1704" s="39"/>
      <c r="CQ1704" s="39"/>
      <c r="CR1704" s="39"/>
      <c r="CS1704" s="39"/>
      <c r="CT1704" s="39"/>
      <c r="CU1704" s="39"/>
      <c r="CV1704" s="39"/>
      <c r="CW1704" s="39"/>
      <c r="CX1704" s="39"/>
      <c r="CY1704" s="39"/>
      <c r="CZ1704" s="39"/>
      <c r="DA1704" s="39"/>
      <c r="DB1704" s="39"/>
      <c r="DC1704" s="39"/>
      <c r="DD1704" s="39"/>
      <c r="DE1704" s="39"/>
      <c r="DF1704" s="39"/>
      <c r="DG1704" s="39"/>
      <c r="DH1704" s="39"/>
      <c r="DI1704" s="39"/>
      <c r="DJ1704" s="39"/>
      <c r="DK1704" s="39"/>
      <c r="DL1704" s="39"/>
      <c r="DM1704" s="39"/>
      <c r="DN1704" s="39"/>
      <c r="DO1704" s="39"/>
      <c r="DP1704" s="39"/>
      <c r="DQ1704" s="39"/>
      <c r="DR1704" s="39"/>
      <c r="DS1704" s="39"/>
      <c r="DT1704" s="39"/>
      <c r="DU1704" s="39"/>
      <c r="DV1704" s="39"/>
      <c r="DW1704" s="39"/>
      <c r="DX1704" s="39"/>
      <c r="DY1704" s="39"/>
      <c r="DZ1704" s="39"/>
      <c r="EA1704" s="39"/>
      <c r="EB1704" s="39"/>
      <c r="EC1704" s="39"/>
      <c r="ED1704" s="39"/>
      <c r="EE1704" s="39"/>
      <c r="EF1704" s="39"/>
      <c r="EG1704" s="39"/>
      <c r="EH1704" s="39"/>
      <c r="EI1704" s="39"/>
      <c r="EJ1704" s="39"/>
      <c r="EK1704" s="39"/>
      <c r="EL1704" s="39"/>
      <c r="EM1704" s="39"/>
      <c r="EN1704" s="39"/>
      <c r="EO1704" s="39"/>
      <c r="EP1704" s="39"/>
      <c r="EQ1704" s="39"/>
      <c r="ER1704" s="39"/>
      <c r="ES1704" s="39"/>
      <c r="ET1704" s="39"/>
      <c r="EU1704" s="39"/>
      <c r="EV1704" s="39"/>
      <c r="EW1704" s="39"/>
      <c r="EX1704" s="39"/>
      <c r="EY1704" s="39"/>
      <c r="EZ1704" s="39"/>
      <c r="FA1704" s="39"/>
      <c r="FB1704" s="39"/>
      <c r="FC1704" s="39"/>
      <c r="FD1704" s="39"/>
      <c r="FE1704" s="39"/>
      <c r="FF1704" s="39"/>
      <c r="FG1704" s="39"/>
      <c r="FH1704" s="39"/>
      <c r="FI1704" s="39"/>
      <c r="FJ1704" s="39"/>
      <c r="FK1704" s="39"/>
      <c r="FL1704" s="39"/>
      <c r="FM1704" s="39"/>
      <c r="FN1704" s="39"/>
      <c r="FO1704" s="39"/>
      <c r="FP1704" s="39"/>
      <c r="FQ1704" s="39"/>
      <c r="FR1704" s="39"/>
      <c r="FS1704" s="39"/>
      <c r="FT1704" s="39"/>
      <c r="FU1704" s="39"/>
      <c r="FV1704" s="39"/>
      <c r="FW1704" s="39"/>
      <c r="FX1704" s="39"/>
      <c r="FY1704" s="39"/>
      <c r="FZ1704" s="39"/>
      <c r="GA1704" s="39"/>
      <c r="GB1704" s="39"/>
      <c r="GC1704" s="39"/>
      <c r="GD1704" s="39"/>
      <c r="GE1704" s="39"/>
      <c r="GF1704" s="39"/>
      <c r="GG1704" s="39"/>
      <c r="GH1704" s="39"/>
      <c r="GI1704" s="39"/>
      <c r="GJ1704" s="39"/>
      <c r="GK1704" s="39"/>
      <c r="GL1704" s="39"/>
      <c r="GM1704" s="39"/>
      <c r="GN1704" s="39"/>
      <c r="GO1704" s="39"/>
      <c r="GP1704" s="39"/>
      <c r="GQ1704" s="39"/>
      <c r="GR1704" s="39"/>
      <c r="GS1704" s="39"/>
      <c r="GT1704" s="39"/>
      <c r="GU1704" s="39"/>
      <c r="GV1704" s="39"/>
      <c r="GW1704" s="39"/>
      <c r="GX1704" s="39"/>
      <c r="GY1704" s="39"/>
      <c r="GZ1704" s="39"/>
      <c r="HA1704" s="39"/>
      <c r="HB1704" s="39"/>
      <c r="HC1704" s="39"/>
      <c r="HD1704" s="39"/>
      <c r="HE1704" s="39"/>
      <c r="HF1704" s="39"/>
      <c r="HG1704" s="39"/>
      <c r="HH1704" s="39"/>
      <c r="HI1704" s="39"/>
      <c r="HJ1704" s="39"/>
      <c r="HK1704" s="39"/>
      <c r="HL1704" s="39"/>
      <c r="HM1704" s="39"/>
      <c r="HN1704" s="39"/>
      <c r="HO1704" s="39"/>
      <c r="HP1704" s="39"/>
      <c r="HQ1704" s="39"/>
      <c r="HR1704" s="39"/>
      <c r="HS1704" s="39"/>
      <c r="HT1704" s="39"/>
      <c r="HU1704" s="39"/>
      <c r="HV1704" s="39"/>
      <c r="HW1704" s="39"/>
      <c r="HX1704" s="39"/>
      <c r="HY1704" s="39"/>
      <c r="HZ1704" s="39"/>
      <c r="IA1704" s="39"/>
      <c r="IB1704" s="39"/>
      <c r="IC1704" s="39"/>
      <c r="ID1704" s="39"/>
      <c r="IE1704" s="39"/>
      <c r="IF1704" s="39"/>
      <c r="IG1704" s="39"/>
      <c r="IH1704" s="39"/>
      <c r="II1704" s="39"/>
      <c r="IJ1704" s="39"/>
      <c r="IK1704" s="39"/>
      <c r="IL1704" s="39"/>
      <c r="IM1704" s="39"/>
      <c r="IN1704" s="39"/>
      <c r="IO1704" s="39"/>
      <c r="IP1704" s="39"/>
      <c r="IQ1704" s="39"/>
      <c r="IR1704" s="39"/>
    </row>
    <row r="1705" spans="1:252" s="1" customFormat="1" ht="33.75">
      <c r="A1705" s="208"/>
      <c r="B1705" s="208"/>
      <c r="C1705" s="208"/>
      <c r="D1705" s="31" t="s">
        <v>158</v>
      </c>
      <c r="E1705" s="32">
        <v>30037</v>
      </c>
      <c r="F1705" s="32">
        <v>30028.8</v>
      </c>
      <c r="G1705" s="32">
        <f>F1705*100/E1705</f>
        <v>99.97270033625196</v>
      </c>
      <c r="H1705" s="4"/>
      <c r="I1705" s="4"/>
      <c r="J1705" s="4"/>
      <c r="K1705" s="4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  <c r="EA1705" s="2"/>
      <c r="EB1705" s="2"/>
      <c r="EC1705" s="2"/>
      <c r="ED1705" s="2"/>
      <c r="EE1705" s="2"/>
      <c r="EF1705" s="2"/>
      <c r="EG1705" s="2"/>
      <c r="EH1705" s="2"/>
      <c r="EI1705" s="2"/>
      <c r="EJ1705" s="2"/>
      <c r="EK1705" s="2"/>
      <c r="EL1705" s="2"/>
      <c r="EM1705" s="2"/>
      <c r="EN1705" s="2"/>
      <c r="EO1705" s="2"/>
      <c r="EP1705" s="2"/>
      <c r="EQ1705" s="2"/>
      <c r="ER1705" s="2"/>
      <c r="ES1705" s="2"/>
      <c r="ET1705" s="2"/>
      <c r="EU1705" s="2"/>
      <c r="EV1705" s="2"/>
      <c r="EW1705" s="2"/>
      <c r="EX1705" s="2"/>
      <c r="EY1705" s="2"/>
      <c r="EZ1705" s="2"/>
      <c r="FA1705" s="2"/>
      <c r="FB1705" s="2"/>
      <c r="FC1705" s="2"/>
      <c r="FD1705" s="2"/>
      <c r="FE1705" s="2"/>
      <c r="FF1705" s="2"/>
      <c r="FG1705" s="2"/>
      <c r="FH1705" s="2"/>
      <c r="FI1705" s="2"/>
      <c r="FJ1705" s="2"/>
      <c r="FK1705" s="2"/>
      <c r="FL1705" s="2"/>
      <c r="FM1705" s="2"/>
      <c r="FN1705" s="2"/>
      <c r="FO1705" s="2"/>
      <c r="FP1705" s="2"/>
      <c r="FQ1705" s="2"/>
      <c r="FR1705" s="2"/>
      <c r="FS1705" s="2"/>
      <c r="FT1705" s="2"/>
      <c r="FU1705" s="2"/>
      <c r="FV1705" s="2"/>
      <c r="FW1705" s="2"/>
      <c r="FX1705" s="2"/>
      <c r="FY1705" s="2"/>
      <c r="FZ1705" s="2"/>
      <c r="GA1705" s="2"/>
      <c r="GB1705" s="2"/>
      <c r="GC1705" s="2"/>
      <c r="GD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  <c r="GP1705" s="2"/>
      <c r="GQ1705" s="2"/>
      <c r="GR1705" s="2"/>
      <c r="GS1705" s="2"/>
      <c r="GT1705" s="2"/>
      <c r="GU1705" s="2"/>
      <c r="GV1705" s="2"/>
      <c r="GW1705" s="2"/>
      <c r="GX1705" s="2"/>
      <c r="GY1705" s="2"/>
      <c r="GZ1705" s="2"/>
      <c r="HA1705" s="2"/>
      <c r="HB1705" s="2"/>
      <c r="HC1705" s="2"/>
      <c r="HD1705" s="2"/>
      <c r="HE1705" s="2"/>
      <c r="HF1705" s="2"/>
      <c r="HG1705" s="2"/>
      <c r="HH1705" s="2"/>
      <c r="HI1705" s="2"/>
      <c r="HJ1705" s="2"/>
      <c r="HK1705" s="2"/>
      <c r="HL1705" s="2"/>
      <c r="HM1705" s="2"/>
      <c r="HN1705" s="2"/>
      <c r="HO1705" s="2"/>
      <c r="HP1705" s="2"/>
      <c r="HQ1705" s="2"/>
      <c r="HR1705" s="2"/>
      <c r="HS1705" s="2"/>
      <c r="HT1705" s="2"/>
      <c r="HU1705" s="2"/>
      <c r="HV1705" s="2"/>
      <c r="HW1705" s="2"/>
      <c r="HX1705" s="2"/>
      <c r="HY1705" s="2"/>
      <c r="HZ1705" s="2"/>
      <c r="IA1705" s="2"/>
      <c r="IB1705" s="2"/>
      <c r="IC1705" s="2"/>
      <c r="ID1705" s="2"/>
      <c r="IE1705" s="2"/>
      <c r="IF1705" s="2"/>
      <c r="IG1705" s="2"/>
      <c r="IH1705" s="2"/>
      <c r="II1705" s="2"/>
      <c r="IJ1705" s="2"/>
      <c r="IK1705" s="2"/>
      <c r="IL1705" s="2"/>
      <c r="IM1705" s="2"/>
      <c r="IN1705" s="2"/>
      <c r="IO1705" s="2"/>
      <c r="IP1705" s="2"/>
      <c r="IQ1705" s="2"/>
      <c r="IR1705" s="2"/>
    </row>
    <row r="1706" spans="1:252" s="1" customFormat="1" ht="12">
      <c r="A1706" s="22"/>
      <c r="B1706" s="22"/>
      <c r="C1706" s="22"/>
      <c r="D1706" s="23"/>
      <c r="E1706" s="24"/>
      <c r="F1706" s="24"/>
      <c r="G1706" s="24"/>
      <c r="H1706" s="4"/>
      <c r="I1706" s="4"/>
      <c r="J1706" s="4"/>
      <c r="K1706" s="4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  <c r="EW1706" s="2"/>
      <c r="EX1706" s="2"/>
      <c r="EY1706" s="2"/>
      <c r="EZ1706" s="2"/>
      <c r="FA1706" s="2"/>
      <c r="FB1706" s="2"/>
      <c r="FC1706" s="2"/>
      <c r="FD1706" s="2"/>
      <c r="FE1706" s="2"/>
      <c r="FF1706" s="2"/>
      <c r="FG1706" s="2"/>
      <c r="FH1706" s="2"/>
      <c r="FI1706" s="2"/>
      <c r="FJ1706" s="2"/>
      <c r="FK1706" s="2"/>
      <c r="FL1706" s="2"/>
      <c r="FM1706" s="2"/>
      <c r="FN1706" s="2"/>
      <c r="FO1706" s="2"/>
      <c r="FP1706" s="2"/>
      <c r="FQ1706" s="2"/>
      <c r="FR1706" s="2"/>
      <c r="FS1706" s="2"/>
      <c r="FT1706" s="2"/>
      <c r="FU1706" s="2"/>
      <c r="FV1706" s="2"/>
      <c r="FW1706" s="2"/>
      <c r="FX1706" s="2"/>
      <c r="FY1706" s="2"/>
      <c r="FZ1706" s="2"/>
      <c r="GA1706" s="2"/>
      <c r="GB1706" s="2"/>
      <c r="GC1706" s="2"/>
      <c r="GD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  <c r="GP1706" s="2"/>
      <c r="GQ1706" s="2"/>
      <c r="GR1706" s="2"/>
      <c r="GS1706" s="2"/>
      <c r="GT1706" s="2"/>
      <c r="GU1706" s="2"/>
      <c r="GV1706" s="2"/>
      <c r="GW1706" s="2"/>
      <c r="GX1706" s="2"/>
      <c r="GY1706" s="2"/>
      <c r="GZ1706" s="2"/>
      <c r="HA1706" s="2"/>
      <c r="HB1706" s="2"/>
      <c r="HC1706" s="2"/>
      <c r="HD1706" s="2"/>
      <c r="HE1706" s="2"/>
      <c r="HF1706" s="2"/>
      <c r="HG1706" s="2"/>
      <c r="HH1706" s="2"/>
      <c r="HI1706" s="2"/>
      <c r="HJ1706" s="2"/>
      <c r="HK1706" s="2"/>
      <c r="HL1706" s="2"/>
      <c r="HM1706" s="2"/>
      <c r="HN1706" s="2"/>
      <c r="HO1706" s="2"/>
      <c r="HP1706" s="2"/>
      <c r="HQ1706" s="2"/>
      <c r="HR1706" s="2"/>
      <c r="HS1706" s="2"/>
      <c r="HT1706" s="2"/>
      <c r="HU1706" s="2"/>
      <c r="HV1706" s="2"/>
      <c r="HW1706" s="2"/>
      <c r="HX1706" s="2"/>
      <c r="HY1706" s="2"/>
      <c r="HZ1706" s="2"/>
      <c r="IA1706" s="2"/>
      <c r="IB1706" s="2"/>
      <c r="IC1706" s="2"/>
      <c r="ID1706" s="2"/>
      <c r="IE1706" s="2"/>
      <c r="IF1706" s="2"/>
      <c r="IG1706" s="2"/>
      <c r="IH1706" s="2"/>
      <c r="II1706" s="2"/>
      <c r="IJ1706" s="2"/>
      <c r="IK1706" s="2"/>
      <c r="IL1706" s="2"/>
      <c r="IM1706" s="2"/>
      <c r="IN1706" s="2"/>
      <c r="IO1706" s="2"/>
      <c r="IP1706" s="2"/>
      <c r="IQ1706" s="2"/>
      <c r="IR1706" s="2"/>
    </row>
    <row r="1707" spans="1:11" s="1" customFormat="1" ht="12">
      <c r="A1707" s="45"/>
      <c r="B1707" s="45"/>
      <c r="C1707" s="45"/>
      <c r="D1707" s="29"/>
      <c r="E1707" s="30"/>
      <c r="F1707" s="30"/>
      <c r="G1707" s="30"/>
      <c r="H1707" s="4"/>
      <c r="I1707" s="4"/>
      <c r="J1707" s="4"/>
      <c r="K1707" s="4"/>
    </row>
    <row r="1708" spans="1:11" s="8" customFormat="1" ht="12">
      <c r="A1708" s="62"/>
      <c r="B1708" s="62"/>
      <c r="C1708" s="62"/>
      <c r="D1708" s="63" t="s">
        <v>281</v>
      </c>
      <c r="E1708" s="64">
        <f>SUM(E9,E35,E44,E80,E88,E153,E169,E280,E323,E331,E406,E418,E429,E1052,E1087,E1202,E1217,E1314,E1432,E1585,E1652,E1661)</f>
        <v>49600905.15</v>
      </c>
      <c r="F1708" s="64">
        <f>SUM(F9,F35,F44,F80,F88,F153,F169,F280,F323,F331,F406,F418,F429,F1052,F1087,F1202,F1217,F1314,F1432,F1585,F1652,F1661)</f>
        <v>46299794.529999994</v>
      </c>
      <c r="G1708" s="64">
        <f t="shared" si="104"/>
        <v>93.34465649363254</v>
      </c>
      <c r="H1708" s="7"/>
      <c r="I1708" s="7"/>
      <c r="J1708" s="7"/>
      <c r="K1708" s="7"/>
    </row>
    <row r="1709" spans="1:252" s="162" customFormat="1" ht="12">
      <c r="A1709" s="16"/>
      <c r="B1709" s="16"/>
      <c r="C1709" s="16"/>
      <c r="D1709" s="17" t="s">
        <v>422</v>
      </c>
      <c r="E1709" s="18"/>
      <c r="F1709" s="18"/>
      <c r="G1709" s="18"/>
      <c r="H1709" s="7"/>
      <c r="I1709" s="7"/>
      <c r="J1709" s="7"/>
      <c r="K1709" s="7"/>
      <c r="L1709" s="8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21"/>
      <c r="AX1709" s="21"/>
      <c r="AY1709" s="21"/>
      <c r="AZ1709" s="21"/>
      <c r="BA1709" s="21"/>
      <c r="BB1709" s="21"/>
      <c r="BC1709" s="21"/>
      <c r="BD1709" s="21"/>
      <c r="BE1709" s="21"/>
      <c r="BF1709" s="21"/>
      <c r="BG1709" s="21"/>
      <c r="BH1709" s="21"/>
      <c r="BI1709" s="21"/>
      <c r="BJ1709" s="21"/>
      <c r="BK1709" s="21"/>
      <c r="BL1709" s="21"/>
      <c r="BM1709" s="21"/>
      <c r="BN1709" s="21"/>
      <c r="BO1709" s="21"/>
      <c r="BP1709" s="21"/>
      <c r="BQ1709" s="21"/>
      <c r="BR1709" s="21"/>
      <c r="BS1709" s="21"/>
      <c r="BT1709" s="21"/>
      <c r="BU1709" s="21"/>
      <c r="BV1709" s="21"/>
      <c r="BW1709" s="21"/>
      <c r="BX1709" s="21"/>
      <c r="BY1709" s="21"/>
      <c r="BZ1709" s="21"/>
      <c r="CA1709" s="21"/>
      <c r="CB1709" s="21"/>
      <c r="CC1709" s="21"/>
      <c r="CD1709" s="21"/>
      <c r="CE1709" s="21"/>
      <c r="CF1709" s="21"/>
      <c r="CG1709" s="21"/>
      <c r="CH1709" s="21"/>
      <c r="CI1709" s="21"/>
      <c r="CJ1709" s="21"/>
      <c r="CK1709" s="21"/>
      <c r="CL1709" s="21"/>
      <c r="CM1709" s="21"/>
      <c r="CN1709" s="21"/>
      <c r="CO1709" s="21"/>
      <c r="CP1709" s="21"/>
      <c r="CQ1709" s="21"/>
      <c r="CR1709" s="21"/>
      <c r="CS1709" s="21"/>
      <c r="CT1709" s="21"/>
      <c r="CU1709" s="21"/>
      <c r="CV1709" s="21"/>
      <c r="CW1709" s="21"/>
      <c r="CX1709" s="21"/>
      <c r="CY1709" s="21"/>
      <c r="CZ1709" s="21"/>
      <c r="DA1709" s="21"/>
      <c r="DB1709" s="21"/>
      <c r="DC1709" s="21"/>
      <c r="DD1709" s="21"/>
      <c r="DE1709" s="21"/>
      <c r="DF1709" s="21"/>
      <c r="DG1709" s="21"/>
      <c r="DH1709" s="21"/>
      <c r="DI1709" s="21"/>
      <c r="DJ1709" s="21"/>
      <c r="DK1709" s="21"/>
      <c r="DL1709" s="21"/>
      <c r="DM1709" s="21"/>
      <c r="DN1709" s="21"/>
      <c r="DO1709" s="21"/>
      <c r="DP1709" s="21"/>
      <c r="DQ1709" s="21"/>
      <c r="DR1709" s="21"/>
      <c r="DS1709" s="21"/>
      <c r="DT1709" s="21"/>
      <c r="DU1709" s="21"/>
      <c r="DV1709" s="21"/>
      <c r="DW1709" s="21"/>
      <c r="DX1709" s="21"/>
      <c r="DY1709" s="21"/>
      <c r="DZ1709" s="21"/>
      <c r="EA1709" s="21"/>
      <c r="EB1709" s="21"/>
      <c r="EC1709" s="21"/>
      <c r="ED1709" s="21"/>
      <c r="EE1709" s="21"/>
      <c r="EF1709" s="21"/>
      <c r="EG1709" s="21"/>
      <c r="EH1709" s="21"/>
      <c r="EI1709" s="21"/>
      <c r="EJ1709" s="21"/>
      <c r="EK1709" s="21"/>
      <c r="EL1709" s="21"/>
      <c r="EM1709" s="21"/>
      <c r="EN1709" s="21"/>
      <c r="EO1709" s="21"/>
      <c r="EP1709" s="21"/>
      <c r="EQ1709" s="21"/>
      <c r="ER1709" s="21"/>
      <c r="ES1709" s="21"/>
      <c r="ET1709" s="21"/>
      <c r="EU1709" s="21"/>
      <c r="EV1709" s="21"/>
      <c r="EW1709" s="21"/>
      <c r="EX1709" s="21"/>
      <c r="EY1709" s="21"/>
      <c r="EZ1709" s="21"/>
      <c r="FA1709" s="21"/>
      <c r="FB1709" s="21"/>
      <c r="FC1709" s="21"/>
      <c r="FD1709" s="21"/>
      <c r="FE1709" s="21"/>
      <c r="FF1709" s="21"/>
      <c r="FG1709" s="21"/>
      <c r="FH1709" s="21"/>
      <c r="FI1709" s="21"/>
      <c r="FJ1709" s="21"/>
      <c r="FK1709" s="21"/>
      <c r="FL1709" s="21"/>
      <c r="FM1709" s="21"/>
      <c r="FN1709" s="21"/>
      <c r="FO1709" s="21"/>
      <c r="FP1709" s="21"/>
      <c r="FQ1709" s="21"/>
      <c r="FR1709" s="21"/>
      <c r="FS1709" s="21"/>
      <c r="FT1709" s="21"/>
      <c r="FU1709" s="21"/>
      <c r="FV1709" s="21"/>
      <c r="FW1709" s="21"/>
      <c r="FX1709" s="21"/>
      <c r="FY1709" s="21"/>
      <c r="FZ1709" s="21"/>
      <c r="GA1709" s="21"/>
      <c r="GB1709" s="21"/>
      <c r="GC1709" s="21"/>
      <c r="GD1709" s="21"/>
      <c r="GE1709" s="21"/>
      <c r="GF1709" s="21"/>
      <c r="GG1709" s="21"/>
      <c r="GH1709" s="21"/>
      <c r="GI1709" s="21"/>
      <c r="GJ1709" s="21"/>
      <c r="GK1709" s="21"/>
      <c r="GL1709" s="21"/>
      <c r="GM1709" s="21"/>
      <c r="GN1709" s="21"/>
      <c r="GO1709" s="21"/>
      <c r="GP1709" s="21"/>
      <c r="GQ1709" s="21"/>
      <c r="GR1709" s="21"/>
      <c r="GS1709" s="21"/>
      <c r="GT1709" s="21"/>
      <c r="GU1709" s="21"/>
      <c r="GV1709" s="21"/>
      <c r="GW1709" s="21"/>
      <c r="GX1709" s="21"/>
      <c r="GY1709" s="21"/>
      <c r="GZ1709" s="21"/>
      <c r="HA1709" s="21"/>
      <c r="HB1709" s="21"/>
      <c r="HC1709" s="21"/>
      <c r="HD1709" s="21"/>
      <c r="HE1709" s="21"/>
      <c r="HF1709" s="21"/>
      <c r="HG1709" s="21"/>
      <c r="HH1709" s="21"/>
      <c r="HI1709" s="21"/>
      <c r="HJ1709" s="21"/>
      <c r="HK1709" s="21"/>
      <c r="HL1709" s="21"/>
      <c r="HM1709" s="21"/>
      <c r="HN1709" s="21"/>
      <c r="HO1709" s="21"/>
      <c r="HP1709" s="21"/>
      <c r="HQ1709" s="21"/>
      <c r="HR1709" s="21"/>
      <c r="HS1709" s="21"/>
      <c r="HT1709" s="21"/>
      <c r="HU1709" s="21"/>
      <c r="HV1709" s="21"/>
      <c r="HW1709" s="21"/>
      <c r="HX1709" s="21"/>
      <c r="HY1709" s="21"/>
      <c r="HZ1709" s="21"/>
      <c r="IA1709" s="21"/>
      <c r="IB1709" s="21"/>
      <c r="IC1709" s="21"/>
      <c r="ID1709" s="21"/>
      <c r="IE1709" s="21"/>
      <c r="IF1709" s="21"/>
      <c r="IG1709" s="21"/>
      <c r="IH1709" s="21"/>
      <c r="II1709" s="21"/>
      <c r="IJ1709" s="21"/>
      <c r="IK1709" s="21"/>
      <c r="IL1709" s="21"/>
      <c r="IM1709" s="21"/>
      <c r="IN1709" s="21"/>
      <c r="IO1709" s="21"/>
      <c r="IP1709" s="21"/>
      <c r="IQ1709" s="21"/>
      <c r="IR1709" s="21"/>
    </row>
    <row r="1710" spans="1:12" s="21" customFormat="1" ht="12">
      <c r="A1710" s="163"/>
      <c r="B1710" s="163"/>
      <c r="C1710" s="163"/>
      <c r="D1710" s="164" t="s">
        <v>423</v>
      </c>
      <c r="E1710" s="165">
        <f>SUM(E75,E83,E127,E146,E197,E227,E368,E401,E459,E1435,E1490,E1496,E1502,E1517,E1568,E1647,E1702,E1613,)</f>
        <v>6301561.34</v>
      </c>
      <c r="F1710" s="165">
        <f>SUM(F75,F83,F127,F146,F197,F227,F368,F401,F459,F1435,F1490,F1496,F1502,F1517,F1568,F1647,F1702,F1613,)</f>
        <v>4720628.93</v>
      </c>
      <c r="G1710" s="165">
        <f t="shared" si="104"/>
        <v>74.91205235177478</v>
      </c>
      <c r="H1710" s="7"/>
      <c r="I1710" s="7"/>
      <c r="J1710" s="7"/>
      <c r="K1710" s="7"/>
      <c r="L1710" s="8"/>
    </row>
    <row r="1711" spans="1:12" s="21" customFormat="1" ht="12">
      <c r="A1711" s="163"/>
      <c r="B1711" s="163"/>
      <c r="C1711" s="163"/>
      <c r="D1711" s="164" t="s">
        <v>424</v>
      </c>
      <c r="E1711" s="165">
        <f>SUM(E1708-E1710)</f>
        <v>43299343.81</v>
      </c>
      <c r="F1711" s="165">
        <f>SUM(F1708-F1710)</f>
        <v>41579165.599999994</v>
      </c>
      <c r="G1711" s="165">
        <f t="shared" si="104"/>
        <v>96.02724185025009</v>
      </c>
      <c r="H1711" s="7"/>
      <c r="I1711" s="7"/>
      <c r="J1711" s="7"/>
      <c r="K1711" s="7"/>
      <c r="L1711" s="8"/>
    </row>
    <row r="1712" spans="5:12" s="21" customFormat="1" ht="12">
      <c r="E1712" s="166"/>
      <c r="F1712" s="167"/>
      <c r="G1712" s="168"/>
      <c r="H1712" s="7"/>
      <c r="I1712" s="7"/>
      <c r="J1712" s="7"/>
      <c r="K1712" s="7"/>
      <c r="L1712" s="8"/>
    </row>
    <row r="1713" spans="5:12" s="21" customFormat="1" ht="12">
      <c r="E1713" s="166"/>
      <c r="F1713" s="167"/>
      <c r="G1713" s="169"/>
      <c r="H1713" s="8"/>
      <c r="I1713" s="8"/>
      <c r="J1713" s="8"/>
      <c r="K1713" s="8"/>
      <c r="L1713" s="8"/>
    </row>
    <row r="1714" spans="4:5" ht="12">
      <c r="D1714" s="176"/>
      <c r="E1714" s="177"/>
    </row>
    <row r="1715" spans="4:5" ht="12">
      <c r="D1715" s="170"/>
      <c r="E1715" s="177"/>
    </row>
    <row r="1716" spans="1:5" ht="12">
      <c r="A1716" s="1"/>
      <c r="B1716" s="1"/>
      <c r="C1716" s="1"/>
      <c r="D1716" s="170"/>
      <c r="E1716" s="4"/>
    </row>
    <row r="1717" spans="4:5" ht="12">
      <c r="D1717" s="176"/>
      <c r="E1717" s="177"/>
    </row>
    <row r="1718" spans="4:5" ht="12">
      <c r="D1718" s="176"/>
      <c r="E1718" s="177"/>
    </row>
    <row r="1719" spans="4:5" ht="12">
      <c r="D1719" s="176"/>
      <c r="E1719" s="177"/>
    </row>
    <row r="1720" spans="4:5" ht="12">
      <c r="D1720" s="176"/>
      <c r="E1720" s="177"/>
    </row>
    <row r="1721" spans="4:5" ht="12">
      <c r="D1721" s="176"/>
      <c r="E1721" s="177"/>
    </row>
    <row r="1722" ht="12">
      <c r="D1722" s="1"/>
    </row>
    <row r="1723" spans="4:12" s="83" customFormat="1" ht="12">
      <c r="D1723" s="82"/>
      <c r="E1723" s="173"/>
      <c r="F1723" s="172"/>
      <c r="G1723" s="171"/>
      <c r="H1723" s="82"/>
      <c r="I1723" s="82"/>
      <c r="J1723" s="82"/>
      <c r="K1723" s="82"/>
      <c r="L1723" s="82"/>
    </row>
    <row r="1816" ht="13.5" customHeight="1"/>
  </sheetData>
  <sheetProtection/>
  <mergeCells count="138">
    <mergeCell ref="A1608:C1611"/>
    <mergeCell ref="A1503:C1505"/>
    <mergeCell ref="A1272:C1275"/>
    <mergeCell ref="A1296:C1298"/>
    <mergeCell ref="A1442:C1457"/>
    <mergeCell ref="A1473:C1488"/>
    <mergeCell ref="A1531:C1566"/>
    <mergeCell ref="A1509:C1515"/>
    <mergeCell ref="A1497:C1499"/>
    <mergeCell ref="A1603:C1604"/>
    <mergeCell ref="A1491:C1493"/>
    <mergeCell ref="A1589:C1599"/>
    <mergeCell ref="A1518:C1520"/>
    <mergeCell ref="A1524:C1527"/>
    <mergeCell ref="A1436:C1438"/>
    <mergeCell ref="A1427:C1430"/>
    <mergeCell ref="A1221:C1234"/>
    <mergeCell ref="A1091:C1094"/>
    <mergeCell ref="A1162:C1172"/>
    <mergeCell ref="A1187:C1188"/>
    <mergeCell ref="A1240:C1251"/>
    <mergeCell ref="A1176:C1183"/>
    <mergeCell ref="A1136:C1158"/>
    <mergeCell ref="A1115:C1123"/>
    <mergeCell ref="A415:C416"/>
    <mergeCell ref="A410:C411"/>
    <mergeCell ref="A422:C427"/>
    <mergeCell ref="A878:C889"/>
    <mergeCell ref="A766:C771"/>
    <mergeCell ref="A827:C842"/>
    <mergeCell ref="A775:C780"/>
    <mergeCell ref="A865:C874"/>
    <mergeCell ref="A846:C859"/>
    <mergeCell ref="A537:C539"/>
    <mergeCell ref="A495:C497"/>
    <mergeCell ref="A741:C746"/>
    <mergeCell ref="A994:C1002"/>
    <mergeCell ref="A1056:C1058"/>
    <mergeCell ref="A379:C382"/>
    <mergeCell ref="A433:C457"/>
    <mergeCell ref="A530:C534"/>
    <mergeCell ref="A501:C521"/>
    <mergeCell ref="A396:C399"/>
    <mergeCell ref="A573:C592"/>
    <mergeCell ref="A470:C492"/>
    <mergeCell ref="A543:C567"/>
    <mergeCell ref="A524:C526"/>
    <mergeCell ref="A460:C464"/>
    <mergeCell ref="A750:C754"/>
    <mergeCell ref="A718:C726"/>
    <mergeCell ref="A678:C693"/>
    <mergeCell ref="A644:C649"/>
    <mergeCell ref="A596:C616"/>
    <mergeCell ref="A58:C61"/>
    <mergeCell ref="A18:C19"/>
    <mergeCell ref="A39:C42"/>
    <mergeCell ref="A620:C640"/>
    <mergeCell ref="A730:C735"/>
    <mergeCell ref="A402:C404"/>
    <mergeCell ref="A386:C392"/>
    <mergeCell ref="A342:C366"/>
    <mergeCell ref="A369:C375"/>
    <mergeCell ref="A697:C714"/>
    <mergeCell ref="A1:G1"/>
    <mergeCell ref="A2:G2"/>
    <mergeCell ref="A4:G4"/>
    <mergeCell ref="A5:G5"/>
    <mergeCell ref="A13:C14"/>
    <mergeCell ref="A48:C54"/>
    <mergeCell ref="A23:C33"/>
    <mergeCell ref="A1127:C1132"/>
    <mergeCell ref="A1037:C1044"/>
    <mergeCell ref="A1008:C1010"/>
    <mergeCell ref="A1062:C1071"/>
    <mergeCell ref="A1014:C1016"/>
    <mergeCell ref="A1106:C1111"/>
    <mergeCell ref="A1098:C1102"/>
    <mergeCell ref="A1075:C1085"/>
    <mergeCell ref="A1048:C1050"/>
    <mergeCell ref="A204:C225"/>
    <mergeCell ref="A188:C195"/>
    <mergeCell ref="A198:C200"/>
    <mergeCell ref="A284:C287"/>
    <mergeCell ref="A138:C144"/>
    <mergeCell ref="A305:C307"/>
    <mergeCell ref="A1392:C1416"/>
    <mergeCell ref="A1385:C1388"/>
    <mergeCell ref="A1420:C1423"/>
    <mergeCell ref="A1291:C1292"/>
    <mergeCell ref="A1279:C1280"/>
    <mergeCell ref="A1461:C1469"/>
    <mergeCell ref="A1703:C1705"/>
    <mergeCell ref="A1691:C1700"/>
    <mergeCell ref="A1665:C1682"/>
    <mergeCell ref="A1656:C1659"/>
    <mergeCell ref="A1686:C1687"/>
    <mergeCell ref="A1621:C1644"/>
    <mergeCell ref="A1648:C1650"/>
    <mergeCell ref="A1614:C1617"/>
    <mergeCell ref="A784:C802"/>
    <mergeCell ref="A808:C823"/>
    <mergeCell ref="A893:C906"/>
    <mergeCell ref="A1318:C1335"/>
    <mergeCell ref="A927:C940"/>
    <mergeCell ref="A1255:C1268"/>
    <mergeCell ref="A1286:C1287"/>
    <mergeCell ref="A1569:C1583"/>
    <mergeCell ref="A1339:C1381"/>
    <mergeCell ref="A912:C923"/>
    <mergeCell ref="A944:C953"/>
    <mergeCell ref="A335:C338"/>
    <mergeCell ref="A252:C278"/>
    <mergeCell ref="A1310:C1312"/>
    <mergeCell ref="A1304:C1306"/>
    <mergeCell ref="A978:C980"/>
    <mergeCell ref="A984:C990"/>
    <mergeCell ref="A327:C329"/>
    <mergeCell ref="A653:C672"/>
    <mergeCell ref="A65:C73"/>
    <mergeCell ref="A228:C232"/>
    <mergeCell ref="A236:C248"/>
    <mergeCell ref="A311:C321"/>
    <mergeCell ref="A76:C78"/>
    <mergeCell ref="A92:C125"/>
    <mergeCell ref="A164:C167"/>
    <mergeCell ref="A291:C301"/>
    <mergeCell ref="A157:C160"/>
    <mergeCell ref="A84:C86"/>
    <mergeCell ref="A128:C134"/>
    <mergeCell ref="A147:C151"/>
    <mergeCell ref="A173:C184"/>
    <mergeCell ref="A758:C762"/>
    <mergeCell ref="A1192:C1200"/>
    <mergeCell ref="A1206:C1215"/>
    <mergeCell ref="A1026:C1033"/>
    <mergeCell ref="A1020:C1022"/>
    <mergeCell ref="A958:C966"/>
    <mergeCell ref="A972:C974"/>
  </mergeCells>
  <printOptions/>
  <pageMargins left="1.1811023622047245" right="0.98425196850393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22" t="s">
        <v>290</v>
      </c>
      <c r="H1" s="222"/>
      <c r="I1" s="222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ansz</cp:lastModifiedBy>
  <cp:lastPrinted>2020-03-18T13:55:42Z</cp:lastPrinted>
  <dcterms:created xsi:type="dcterms:W3CDTF">2002-10-29T13:03:50Z</dcterms:created>
  <dcterms:modified xsi:type="dcterms:W3CDTF">2020-03-26T13:28:34Z</dcterms:modified>
  <cp:category/>
  <cp:version/>
  <cp:contentType/>
  <cp:contentStatus/>
</cp:coreProperties>
</file>