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GOTIP   2019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<sst xmlns="http://schemas.openxmlformats.org/spreadsheetml/2006/main" count="95" uniqueCount="79">
  <si>
    <t xml:space="preserve">Informacja o przebiegu wykonania planu finansowego </t>
  </si>
  <si>
    <t>1. Koszty ogółem w rozbiciu na poszczególne ich rodzaje</t>
  </si>
  <si>
    <t>L.p.</t>
  </si>
  <si>
    <t>1.</t>
  </si>
  <si>
    <t>2.</t>
  </si>
  <si>
    <t>3.</t>
  </si>
  <si>
    <t>4.</t>
  </si>
  <si>
    <t>5.</t>
  </si>
  <si>
    <t xml:space="preserve">6. </t>
  </si>
  <si>
    <t>8.</t>
  </si>
  <si>
    <t>RAZEM</t>
  </si>
  <si>
    <t>Przychody ze sprzedaży usług</t>
  </si>
  <si>
    <t>Odsetki otrzymane</t>
  </si>
  <si>
    <t>Pozostałe przychody operacyjne</t>
  </si>
  <si>
    <t>Plan stanu zobowiązań:</t>
  </si>
  <si>
    <t>Plan stanu kasy:</t>
  </si>
  <si>
    <t>Plan stanu rachunków bankowych :</t>
  </si>
  <si>
    <t>6.</t>
  </si>
  <si>
    <t>Razem</t>
  </si>
  <si>
    <t>Dotacje pozostałe</t>
  </si>
  <si>
    <t>Gminny Ośrodek Turystyki i Promocji w Rudach</t>
  </si>
  <si>
    <t xml:space="preserve">2. </t>
  </si>
  <si>
    <t>materiały remontowe</t>
  </si>
  <si>
    <t>energia elektryczna</t>
  </si>
  <si>
    <t>zużycie wody</t>
  </si>
  <si>
    <t>ZUŻYCIE MATERIAŁÓW I ENERGII, w tym:</t>
  </si>
  <si>
    <t>AMORTYZACJA</t>
  </si>
  <si>
    <t xml:space="preserve">7. </t>
  </si>
  <si>
    <t>USŁUGI OBCE, w tym</t>
  </si>
  <si>
    <t>odprowadzenie ścieków</t>
  </si>
  <si>
    <t>remontowe</t>
  </si>
  <si>
    <t>telekomunikacyjne</t>
  </si>
  <si>
    <t>komunalne</t>
  </si>
  <si>
    <t>wynagrodzenia osobowe</t>
  </si>
  <si>
    <t>WYNAGRODZENIA, w tym</t>
  </si>
  <si>
    <t>umowy zlecenia</t>
  </si>
  <si>
    <t>KOSZTY FINANSOWE</t>
  </si>
  <si>
    <t xml:space="preserve">9. </t>
  </si>
  <si>
    <t>KOSZTY OPERACYJNE</t>
  </si>
  <si>
    <t>zakup paliwa i opału</t>
  </si>
  <si>
    <t>POZOSTAŁE KOSZTY RODZAJOWE</t>
  </si>
  <si>
    <t>PODATKI I OPŁATY</t>
  </si>
  <si>
    <t>UBEZPIECZENIA SPOŁECZNE I INNE ŚWIADCZENIA</t>
  </si>
  <si>
    <t>2. Przychody ogółem w rozbiciu na : dotacje, darowizny oraz pozostałe przychody</t>
  </si>
  <si>
    <t xml:space="preserve">Przychody </t>
  </si>
  <si>
    <t xml:space="preserve">Koszty </t>
  </si>
  <si>
    <t>Wykonanie w %</t>
  </si>
  <si>
    <t>-</t>
  </si>
  <si>
    <t>Wydatki inwestycyjne realizowane w ramach środków UE - Szerokie tory do kultury - inwestycja w Zabytkową Stację Kolejski
Wąskotorowej w Rudach - Celem przedsięwzięcia jest zwiększenie
oferty zarówno kulturalnej jak i turystycznej kolejki wąskotorowej w
Rudach.</t>
  </si>
  <si>
    <t xml:space="preserve">Plan stanu należności </t>
  </si>
  <si>
    <t>Dotacja podmiotowa na działalność statutową</t>
  </si>
  <si>
    <t>Plan na 2019r. po zmianach</t>
  </si>
  <si>
    <t xml:space="preserve">transportowe, pocztowe, kurierskie </t>
  </si>
  <si>
    <t>różne (bankowe, szkolenia, przeglądy, konserwacje)</t>
  </si>
  <si>
    <t xml:space="preserve">na 01.01.2019r. : </t>
  </si>
  <si>
    <t xml:space="preserve">na 31.12.2019r. : </t>
  </si>
  <si>
    <t>na 31.12.2019r.:</t>
  </si>
  <si>
    <t xml:space="preserve">na 01.01.2019r.: </t>
  </si>
  <si>
    <t xml:space="preserve">na 31.12.2019r.: </t>
  </si>
  <si>
    <t xml:space="preserve">Przychody z tyt. Vat </t>
  </si>
  <si>
    <t xml:space="preserve">pozostało </t>
  </si>
  <si>
    <t>plan</t>
  </si>
  <si>
    <t>wykonanie</t>
  </si>
  <si>
    <r>
      <t>koszty brutto:   621.515,89</t>
    </r>
    <r>
      <rPr>
        <b/>
        <sz val="12"/>
        <rFont val="Arial CE"/>
        <family val="0"/>
      </rPr>
      <t xml:space="preserve">zł,    </t>
    </r>
    <r>
      <rPr>
        <b/>
        <sz val="10"/>
        <rFont val="Arial CE"/>
        <family val="0"/>
      </rPr>
      <t xml:space="preserve">                             w tym:                                               VAT:  116.218,42 zł,             netto: 505.297,47zł,               w tym: środki UE - 404.237,97zł, środki własne - 101.059,50zł        </t>
    </r>
  </si>
  <si>
    <t>za rok 2019</t>
  </si>
  <si>
    <t>Wielkość na 31.12.2019r.</t>
  </si>
  <si>
    <t xml:space="preserve">Stan należności na 31.12.2019r.: </t>
  </si>
  <si>
    <t xml:space="preserve">Stan zobowiązań  na 31.12.2019r. : </t>
  </si>
  <si>
    <t>Stan kasy na 31.12.2019r.:</t>
  </si>
  <si>
    <t>Stan rachunków bankowych na 31.12.2019r. :</t>
  </si>
  <si>
    <t>Plan inwestycji  2019r.</t>
  </si>
  <si>
    <t>pozostałe (mat. biurowe, środki czystości, środki BHP, zakup materiałów reklamowych, organizacja imprez turystycznych, wyposażenia, mat.pozost.)</t>
  </si>
  <si>
    <t>zakup grysu do wyłożenia pod podkłady kolejowe, podkłady kolejowe</t>
  </si>
  <si>
    <t>informatyczne, dzierżawa urządzenia wielofunkcyjnego</t>
  </si>
  <si>
    <t>obsługa prawna i ekspertyzy do projektu</t>
  </si>
  <si>
    <t>Zobowiazania sporne z tytułu realizacji projektu inwestycyjnego - 530.261,77</t>
  </si>
  <si>
    <t>Należności z tytułu kar umownych za odstąpienie od umowy na realizacje projektu inwestycyjnego - 145.286,95</t>
  </si>
  <si>
    <t>z dnia 26 marca 2020 r.</t>
  </si>
  <si>
    <t>Załącznik Nr 14 do Zarządzenia Nr B.0050.86.2020 Burmistrza Miasta Kuźnia Raciborska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</si>
</sst>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#,##0.00\ &quot;zł&quot;"/>
    <numFmt numFmtId="168" formatCode="0.000"/>
    <numFmt numFmtId="169" formatCode="_-* #,##0.00\ [$zł-415]_-;\-* #,##0.00\ [$zł-415]_-;_-* &quot;-&quot;??\ [$zł-415]_-;_-@_-"/>
    <numFmt numFmtId="170" formatCode="0.0000000"/>
    <numFmt numFmtId="171" formatCode="0.000000"/>
    <numFmt numFmtId="172" formatCode="0.00000"/>
    <numFmt numFmtId="173" formatCode="0.0000"/>
    <numFmt numFmtId="174" formatCode="0.0"/>
  </numFmts>
  <fonts count="41">
    <font>
      <sz val="10"/>
      <name val="Arial CE"/>
      <family val="0"/>
    </font>
    <font>
      <sz val="14"/>
      <name val="Arial CE"/>
      <family val="2"/>
    </font>
    <font>
      <b/>
      <sz val="10"/>
      <name val="Arial CE"/>
      <family val="2"/>
    </font>
    <font>
      <b/>
      <sz val="14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4" fontId="0" fillId="0" borderId="10" xfId="58" applyFont="1" applyBorder="1" applyAlignment="1">
      <alignment/>
    </xf>
    <xf numFmtId="44" fontId="0" fillId="0" borderId="10" xfId="58" applyFont="1" applyBorder="1" applyAlignment="1">
      <alignment wrapText="1"/>
    </xf>
    <xf numFmtId="0" fontId="2" fillId="0" borderId="0" xfId="0" applyFont="1" applyAlignment="1">
      <alignment/>
    </xf>
    <xf numFmtId="44" fontId="0" fillId="0" borderId="0" xfId="58" applyFont="1" applyBorder="1" applyAlignment="1">
      <alignment wrapText="1"/>
    </xf>
    <xf numFmtId="44" fontId="0" fillId="0" borderId="0" xfId="58" applyFont="1" applyBorder="1" applyAlignment="1">
      <alignment/>
    </xf>
    <xf numFmtId="44" fontId="0" fillId="0" borderId="0" xfId="58" applyFont="1" applyBorder="1" applyAlignment="1">
      <alignment horizontal="center" wrapText="1"/>
    </xf>
    <xf numFmtId="44" fontId="2" fillId="0" borderId="0" xfId="58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44" fontId="0" fillId="0" borderId="0" xfId="58" applyFont="1" applyFill="1" applyBorder="1" applyAlignment="1">
      <alignment/>
    </xf>
    <xf numFmtId="44" fontId="0" fillId="0" borderId="0" xfId="58" applyFont="1" applyFill="1" applyBorder="1" applyAlignment="1">
      <alignment/>
    </xf>
    <xf numFmtId="0" fontId="0" fillId="0" borderId="10" xfId="0" applyBorder="1" applyAlignment="1">
      <alignment/>
    </xf>
    <xf numFmtId="44" fontId="0" fillId="0" borderId="10" xfId="58" applyFont="1" applyFill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44" fontId="2" fillId="0" borderId="10" xfId="58" applyFont="1" applyBorder="1" applyAlignment="1">
      <alignment/>
    </xf>
    <xf numFmtId="44" fontId="2" fillId="0" borderId="10" xfId="58" applyFont="1" applyBorder="1" applyAlignment="1">
      <alignment wrapText="1"/>
    </xf>
    <xf numFmtId="44" fontId="2" fillId="0" borderId="10" xfId="58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4" fontId="1" fillId="0" borderId="0" xfId="0" applyNumberFormat="1" applyFont="1" applyAlignment="1">
      <alignment horizontal="left"/>
    </xf>
    <xf numFmtId="44" fontId="2" fillId="0" borderId="0" xfId="58" applyFont="1" applyBorder="1" applyAlignment="1">
      <alignment/>
    </xf>
    <xf numFmtId="44" fontId="2" fillId="0" borderId="0" xfId="58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169" fontId="2" fillId="0" borderId="10" xfId="58" applyNumberFormat="1" applyFont="1" applyFill="1" applyBorder="1" applyAlignment="1">
      <alignment/>
    </xf>
    <xf numFmtId="169" fontId="0" fillId="0" borderId="10" xfId="58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4" fontId="2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4" fontId="0" fillId="0" borderId="10" xfId="58" applyFont="1" applyFill="1" applyBorder="1" applyAlignment="1">
      <alignment wrapText="1"/>
    </xf>
    <xf numFmtId="4" fontId="2" fillId="0" borderId="0" xfId="0" applyNumberFormat="1" applyFont="1" applyFill="1" applyAlignment="1">
      <alignment/>
    </xf>
    <xf numFmtId="4" fontId="2" fillId="0" borderId="0" xfId="58" applyNumberFormat="1" applyFont="1" applyFill="1" applyBorder="1" applyAlignment="1">
      <alignment horizontal="center" wrapText="1"/>
    </xf>
    <xf numFmtId="4" fontId="2" fillId="0" borderId="0" xfId="58" applyNumberFormat="1" applyFont="1" applyFill="1" applyBorder="1" applyAlignment="1">
      <alignment wrapText="1"/>
    </xf>
    <xf numFmtId="4" fontId="2" fillId="0" borderId="0" xfId="58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wrapText="1"/>
    </xf>
    <xf numFmtId="4" fontId="0" fillId="0" borderId="0" xfId="58" applyNumberFormat="1" applyFont="1" applyFill="1" applyBorder="1" applyAlignment="1">
      <alignment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44" fontId="0" fillId="0" borderId="0" xfId="0" applyNumberFormat="1" applyAlignment="1">
      <alignment/>
    </xf>
    <xf numFmtId="44" fontId="0" fillId="0" borderId="0" xfId="60" applyFont="1" applyBorder="1" applyAlignment="1">
      <alignment wrapText="1"/>
    </xf>
    <xf numFmtId="0" fontId="0" fillId="0" borderId="10" xfId="0" applyBorder="1" applyAlignment="1">
      <alignment vertical="center" wrapText="1"/>
    </xf>
    <xf numFmtId="4" fontId="2" fillId="0" borderId="10" xfId="58" applyNumberFormat="1" applyFont="1" applyFill="1" applyBorder="1" applyAlignment="1">
      <alignment horizontal="center" wrapText="1"/>
    </xf>
    <xf numFmtId="44" fontId="2" fillId="0" borderId="10" xfId="58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2" fillId="0" borderId="10" xfId="0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44" fontId="0" fillId="0" borderId="10" xfId="58" applyFont="1" applyBorder="1" applyAlignment="1">
      <alignment/>
    </xf>
    <xf numFmtId="169" fontId="0" fillId="0" borderId="10" xfId="58" applyNumberFormat="1" applyFont="1" applyFill="1" applyBorder="1" applyAlignment="1">
      <alignment/>
    </xf>
    <xf numFmtId="44" fontId="0" fillId="0" borderId="10" xfId="58" applyFont="1" applyFill="1" applyBorder="1" applyAlignment="1">
      <alignment/>
    </xf>
    <xf numFmtId="4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4" fontId="4" fillId="0" borderId="10" xfId="60" applyFont="1" applyBorder="1" applyAlignment="1">
      <alignment/>
    </xf>
    <xf numFmtId="4" fontId="2" fillId="0" borderId="10" xfId="60" applyNumberFormat="1" applyFont="1" applyBorder="1" applyAlignment="1">
      <alignment horizontal="center" wrapText="1"/>
    </xf>
    <xf numFmtId="44" fontId="2" fillId="0" borderId="10" xfId="60" applyFont="1" applyBorder="1" applyAlignment="1">
      <alignment horizontal="center" wrapText="1"/>
    </xf>
    <xf numFmtId="44" fontId="4" fillId="0" borderId="10" xfId="60" applyFont="1" applyBorder="1" applyAlignment="1">
      <alignment vertical="center" wrapText="1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44" fontId="4" fillId="0" borderId="0" xfId="60" applyFont="1" applyBorder="1" applyAlignment="1">
      <alignment/>
    </xf>
    <xf numFmtId="0" fontId="4" fillId="0" borderId="0" xfId="0" applyFont="1" applyBorder="1" applyAlignment="1">
      <alignment wrapText="1"/>
    </xf>
    <xf numFmtId="4" fontId="2" fillId="0" borderId="0" xfId="60" applyNumberFormat="1" applyFont="1" applyBorder="1" applyAlignment="1">
      <alignment horizontal="center" wrapText="1"/>
    </xf>
    <xf numFmtId="44" fontId="2" fillId="0" borderId="0" xfId="6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44" fontId="2" fillId="0" borderId="0" xfId="60" applyFont="1" applyBorder="1" applyAlignment="1">
      <alignment vertical="top" wrapText="1"/>
    </xf>
    <xf numFmtId="44" fontId="4" fillId="0" borderId="0" xfId="60" applyFont="1" applyBorder="1" applyAlignment="1">
      <alignment vertical="center" wrapText="1"/>
    </xf>
    <xf numFmtId="2" fontId="0" fillId="0" borderId="0" xfId="0" applyNumberFormat="1" applyBorder="1" applyAlignment="1">
      <alignment/>
    </xf>
    <xf numFmtId="0" fontId="2" fillId="0" borderId="10" xfId="0" applyFont="1" applyBorder="1" applyAlignment="1">
      <alignment horizontal="center" wrapText="1"/>
    </xf>
    <xf numFmtId="44" fontId="2" fillId="0" borderId="10" xfId="6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4" fontId="2" fillId="0" borderId="0" xfId="58" applyFont="1" applyBorder="1" applyAlignment="1">
      <alignment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2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6.125" style="0" customWidth="1"/>
    <col min="2" max="2" width="38.25390625" style="0" customWidth="1"/>
    <col min="3" max="3" width="22.25390625" style="34" customWidth="1"/>
    <col min="4" max="4" width="21.875" style="0" customWidth="1"/>
    <col min="5" max="5" width="14.875" style="53" customWidth="1"/>
    <col min="6" max="6" width="14.75390625" style="24" customWidth="1"/>
    <col min="7" max="7" width="18.75390625" style="0" customWidth="1"/>
    <col min="8" max="8" width="14.25390625" style="0" customWidth="1"/>
    <col min="9" max="9" width="19.875" style="0" customWidth="1"/>
  </cols>
  <sheetData>
    <row r="1" spans="1:5" ht="12.75">
      <c r="A1" s="88" t="s">
        <v>78</v>
      </c>
      <c r="B1" s="88"/>
      <c r="C1" s="88"/>
      <c r="D1" s="88"/>
      <c r="E1" s="88"/>
    </row>
    <row r="2" spans="1:5" ht="12.75">
      <c r="A2" s="88" t="s">
        <v>77</v>
      </c>
      <c r="B2" s="88"/>
      <c r="C2" s="88"/>
      <c r="D2" s="88"/>
      <c r="E2" s="88"/>
    </row>
    <row r="5" spans="1:8" ht="18">
      <c r="A5" s="89" t="s">
        <v>0</v>
      </c>
      <c r="B5" s="89"/>
      <c r="C5" s="89"/>
      <c r="D5" s="89"/>
      <c r="E5" s="89"/>
      <c r="F5" s="23"/>
      <c r="G5" s="2"/>
      <c r="H5" s="2"/>
    </row>
    <row r="6" spans="1:8" ht="18">
      <c r="A6" s="89" t="s">
        <v>20</v>
      </c>
      <c r="B6" s="89"/>
      <c r="C6" s="89"/>
      <c r="D6" s="89"/>
      <c r="E6" s="89"/>
      <c r="F6" s="23"/>
      <c r="G6" s="2"/>
      <c r="H6" s="2"/>
    </row>
    <row r="7" spans="1:7" ht="15.75">
      <c r="A7" s="89" t="s">
        <v>64</v>
      </c>
      <c r="B7" s="89"/>
      <c r="C7" s="89"/>
      <c r="D7" s="89"/>
      <c r="E7" s="89"/>
      <c r="F7" s="2"/>
      <c r="G7" s="2"/>
    </row>
    <row r="8" spans="2:7" ht="18">
      <c r="B8" s="25"/>
      <c r="C8" s="32"/>
      <c r="D8" s="1"/>
      <c r="E8" s="52"/>
      <c r="F8" s="2"/>
      <c r="G8" s="2"/>
    </row>
    <row r="9" ht="15" customHeight="1"/>
    <row r="10" spans="1:3" ht="20.25" customHeight="1">
      <c r="A10" s="5" t="s">
        <v>1</v>
      </c>
      <c r="B10" s="5"/>
      <c r="C10" s="33"/>
    </row>
    <row r="11" ht="12.75">
      <c r="E11" s="54"/>
    </row>
    <row r="12" spans="1:5" s="24" customFormat="1" ht="25.5">
      <c r="A12" s="21" t="s">
        <v>2</v>
      </c>
      <c r="B12" s="21" t="s">
        <v>45</v>
      </c>
      <c r="C12" s="50" t="s">
        <v>65</v>
      </c>
      <c r="D12" s="51" t="s">
        <v>51</v>
      </c>
      <c r="E12" s="55" t="s">
        <v>46</v>
      </c>
    </row>
    <row r="13" spans="1:8" ht="18.75" customHeight="1">
      <c r="A13" s="20" t="s">
        <v>3</v>
      </c>
      <c r="B13" s="21" t="s">
        <v>26</v>
      </c>
      <c r="C13" s="30">
        <v>8607.96</v>
      </c>
      <c r="D13" s="22">
        <v>8610</v>
      </c>
      <c r="E13" s="56">
        <f>C13/D13*100</f>
        <v>99.97630662020906</v>
      </c>
      <c r="F13" s="46"/>
      <c r="G13" s="44"/>
      <c r="H13" s="47"/>
    </row>
    <row r="14" spans="1:8" ht="25.5">
      <c r="A14" s="20" t="s">
        <v>21</v>
      </c>
      <c r="B14" s="21" t="s">
        <v>25</v>
      </c>
      <c r="C14" s="22">
        <f>SUM(C15:C20)</f>
        <v>171767.89</v>
      </c>
      <c r="D14" s="22">
        <f>SUM(D15:D20)</f>
        <v>172580</v>
      </c>
      <c r="E14" s="56">
        <f aca="true" t="shared" si="0" ref="E14:E38">C14/D14*100</f>
        <v>99.52942982964423</v>
      </c>
      <c r="F14" s="46"/>
      <c r="G14" s="44"/>
      <c r="H14" s="47"/>
    </row>
    <row r="15" spans="1:8" s="65" customFormat="1" ht="25.5">
      <c r="A15" s="60"/>
      <c r="B15" s="4" t="s">
        <v>72</v>
      </c>
      <c r="C15" s="61">
        <f>12854.12+5950</f>
        <v>18804.120000000003</v>
      </c>
      <c r="D15" s="62">
        <v>18850</v>
      </c>
      <c r="E15" s="57">
        <f t="shared" si="0"/>
        <v>99.75660477453582</v>
      </c>
      <c r="F15" s="63"/>
      <c r="G15" s="64"/>
      <c r="H15" s="63"/>
    </row>
    <row r="16" spans="1:8" ht="12.75">
      <c r="A16" s="3"/>
      <c r="B16" s="4" t="s">
        <v>22</v>
      </c>
      <c r="C16" s="31">
        <v>15925.4</v>
      </c>
      <c r="D16" s="3">
        <v>16000</v>
      </c>
      <c r="E16" s="57">
        <f t="shared" si="0"/>
        <v>99.53375</v>
      </c>
      <c r="F16" s="46"/>
      <c r="G16" s="44"/>
      <c r="H16" s="47"/>
    </row>
    <row r="17" spans="1:8" ht="12.75">
      <c r="A17" s="3"/>
      <c r="B17" s="4" t="s">
        <v>23</v>
      </c>
      <c r="C17" s="31">
        <v>19901.25</v>
      </c>
      <c r="D17" s="3">
        <v>19910</v>
      </c>
      <c r="E17" s="57">
        <f t="shared" si="0"/>
        <v>99.95605223505775</v>
      </c>
      <c r="F17" s="46"/>
      <c r="G17" s="44"/>
      <c r="H17" s="47"/>
    </row>
    <row r="18" spans="1:8" ht="12.75">
      <c r="A18" s="3"/>
      <c r="B18" s="4" t="s">
        <v>24</v>
      </c>
      <c r="C18" s="31">
        <v>1664.94</v>
      </c>
      <c r="D18" s="3">
        <v>1700</v>
      </c>
      <c r="E18" s="57">
        <f t="shared" si="0"/>
        <v>97.93764705882353</v>
      </c>
      <c r="F18" s="46"/>
      <c r="G18" s="44"/>
      <c r="H18" s="47"/>
    </row>
    <row r="19" spans="1:8" ht="12.75">
      <c r="A19" s="3"/>
      <c r="B19" s="4" t="s">
        <v>39</v>
      </c>
      <c r="C19" s="31">
        <v>49165.14</v>
      </c>
      <c r="D19" s="3">
        <v>49170</v>
      </c>
      <c r="E19" s="57">
        <f t="shared" si="0"/>
        <v>99.99011592434411</v>
      </c>
      <c r="F19" s="46"/>
      <c r="G19" s="44"/>
      <c r="H19" s="47"/>
    </row>
    <row r="20" spans="1:8" ht="51">
      <c r="A20" s="3"/>
      <c r="B20" s="4" t="s">
        <v>71</v>
      </c>
      <c r="C20" s="31">
        <f>1279.38+2511.09+2849.5+5913.2+12930.32+5523.82+17356.84+15188.06+273.23+708.05+1773.55</f>
        <v>66307.04</v>
      </c>
      <c r="D20" s="3">
        <v>66950</v>
      </c>
      <c r="E20" s="57">
        <f t="shared" si="0"/>
        <v>99.039641523525</v>
      </c>
      <c r="F20" s="46"/>
      <c r="G20" s="44"/>
      <c r="H20" s="47"/>
    </row>
    <row r="21" spans="1:8" ht="21" customHeight="1">
      <c r="A21" s="20" t="s">
        <v>5</v>
      </c>
      <c r="B21" s="21" t="s">
        <v>28</v>
      </c>
      <c r="C21" s="30">
        <f>SUM(C22:C29)</f>
        <v>102375.84999999999</v>
      </c>
      <c r="D21" s="22">
        <f>SUM(D22:D29)</f>
        <v>109540</v>
      </c>
      <c r="E21" s="56">
        <f t="shared" si="0"/>
        <v>93.45978637940478</v>
      </c>
      <c r="F21" s="46"/>
      <c r="G21" s="44"/>
      <c r="H21" s="47"/>
    </row>
    <row r="22" spans="1:8" ht="12.75">
      <c r="A22" s="3"/>
      <c r="B22" s="4" t="s">
        <v>29</v>
      </c>
      <c r="C22" s="31">
        <v>2340.35</v>
      </c>
      <c r="D22" s="3">
        <v>3500</v>
      </c>
      <c r="E22" s="57">
        <f t="shared" si="0"/>
        <v>66.86714285714285</v>
      </c>
      <c r="F22" s="46"/>
      <c r="G22" s="44"/>
      <c r="H22" s="47"/>
    </row>
    <row r="23" spans="1:8" ht="12.75">
      <c r="A23" s="3"/>
      <c r="B23" s="4" t="s">
        <v>30</v>
      </c>
      <c r="C23" s="31">
        <v>16651.56</v>
      </c>
      <c r="D23" s="3">
        <v>21780</v>
      </c>
      <c r="E23" s="57">
        <f t="shared" si="0"/>
        <v>76.4534435261708</v>
      </c>
      <c r="F23" s="46"/>
      <c r="G23" s="44"/>
      <c r="H23" s="47"/>
    </row>
    <row r="24" spans="1:8" ht="12.75">
      <c r="A24" s="3"/>
      <c r="B24" s="4" t="s">
        <v>52</v>
      </c>
      <c r="C24" s="31">
        <f>1123.99+220</f>
        <v>1343.99</v>
      </c>
      <c r="D24" s="3">
        <v>1350</v>
      </c>
      <c r="E24" s="57">
        <f t="shared" si="0"/>
        <v>99.55481481481482</v>
      </c>
      <c r="F24" s="46"/>
      <c r="G24" s="44"/>
      <c r="H24" s="47"/>
    </row>
    <row r="25" spans="1:8" ht="12.75">
      <c r="A25" s="3"/>
      <c r="B25" s="4" t="s">
        <v>31</v>
      </c>
      <c r="C25" s="31">
        <v>1653.6</v>
      </c>
      <c r="D25" s="3">
        <v>1650</v>
      </c>
      <c r="E25" s="57">
        <f t="shared" si="0"/>
        <v>100.2181818181818</v>
      </c>
      <c r="F25" s="46"/>
      <c r="G25" s="44"/>
      <c r="H25" s="47"/>
    </row>
    <row r="26" spans="1:8" ht="25.5">
      <c r="A26" s="3"/>
      <c r="B26" s="4" t="s">
        <v>73</v>
      </c>
      <c r="C26" s="31">
        <v>5077.84</v>
      </c>
      <c r="D26" s="3">
        <v>5100</v>
      </c>
      <c r="E26" s="57">
        <f t="shared" si="0"/>
        <v>99.56549019607843</v>
      </c>
      <c r="F26" s="46"/>
      <c r="G26" s="44"/>
      <c r="H26" s="47"/>
    </row>
    <row r="27" spans="1:8" ht="12.75">
      <c r="A27" s="3"/>
      <c r="B27" s="4" t="s">
        <v>32</v>
      </c>
      <c r="C27" s="31">
        <v>6719</v>
      </c>
      <c r="D27" s="3">
        <v>7000</v>
      </c>
      <c r="E27" s="57">
        <f t="shared" si="0"/>
        <v>95.98571428571428</v>
      </c>
      <c r="F27" s="46"/>
      <c r="G27" s="44"/>
      <c r="H27" s="47"/>
    </row>
    <row r="28" spans="1:8" ht="12.75">
      <c r="A28" s="3"/>
      <c r="B28" s="4" t="s">
        <v>74</v>
      </c>
      <c r="C28" s="31">
        <v>41140</v>
      </c>
      <c r="D28" s="3">
        <v>41140</v>
      </c>
      <c r="E28" s="57">
        <f t="shared" si="0"/>
        <v>100</v>
      </c>
      <c r="F28" s="46"/>
      <c r="G28" s="44"/>
      <c r="H28" s="47"/>
    </row>
    <row r="29" spans="1:8" ht="25.5">
      <c r="A29" s="3"/>
      <c r="B29" s="4" t="s">
        <v>53</v>
      </c>
      <c r="C29" s="31">
        <f>2055.93+18225.29+3707.67+3460.62</f>
        <v>27449.51</v>
      </c>
      <c r="D29" s="3">
        <v>28020</v>
      </c>
      <c r="E29" s="57">
        <f t="shared" si="0"/>
        <v>97.96399000713775</v>
      </c>
      <c r="F29" s="46"/>
      <c r="G29" s="44"/>
      <c r="H29" s="47"/>
    </row>
    <row r="30" spans="1:8" ht="20.25" customHeight="1">
      <c r="A30" s="20" t="s">
        <v>6</v>
      </c>
      <c r="B30" s="21" t="s">
        <v>41</v>
      </c>
      <c r="C30" s="30">
        <v>2885</v>
      </c>
      <c r="D30" s="20">
        <v>2900</v>
      </c>
      <c r="E30" s="56">
        <f t="shared" si="0"/>
        <v>99.48275862068967</v>
      </c>
      <c r="F30" s="46"/>
      <c r="G30" s="44"/>
      <c r="H30" s="47"/>
    </row>
    <row r="31" spans="1:8" ht="20.25" customHeight="1">
      <c r="A31" s="20" t="s">
        <v>7</v>
      </c>
      <c r="B31" s="21" t="s">
        <v>34</v>
      </c>
      <c r="C31" s="30">
        <f>C32+C33</f>
        <v>518991.7</v>
      </c>
      <c r="D31" s="22">
        <f>D32+D33</f>
        <v>521000</v>
      </c>
      <c r="E31" s="56">
        <f t="shared" si="0"/>
        <v>99.61452975047985</v>
      </c>
      <c r="F31" s="46"/>
      <c r="G31" s="44"/>
      <c r="H31" s="47"/>
    </row>
    <row r="32" spans="1:8" ht="12.75">
      <c r="A32" s="3"/>
      <c r="B32" s="4" t="s">
        <v>33</v>
      </c>
      <c r="C32" s="31">
        <v>383598.65</v>
      </c>
      <c r="D32" s="3">
        <v>385000</v>
      </c>
      <c r="E32" s="57">
        <f t="shared" si="0"/>
        <v>99.63601298701299</v>
      </c>
      <c r="F32" s="46"/>
      <c r="G32" s="44"/>
      <c r="H32" s="47"/>
    </row>
    <row r="33" spans="1:8" ht="12.75">
      <c r="A33" s="3"/>
      <c r="B33" s="4" t="s">
        <v>35</v>
      </c>
      <c r="C33" s="31">
        <v>135393.05</v>
      </c>
      <c r="D33" s="3">
        <v>136000</v>
      </c>
      <c r="E33" s="57">
        <f t="shared" si="0"/>
        <v>99.55371323529411</v>
      </c>
      <c r="F33" s="46"/>
      <c r="G33" s="44"/>
      <c r="H33" s="47"/>
    </row>
    <row r="34" spans="1:8" ht="33" customHeight="1">
      <c r="A34" s="20" t="s">
        <v>8</v>
      </c>
      <c r="B34" s="21" t="s">
        <v>42</v>
      </c>
      <c r="C34" s="30">
        <v>81563.62</v>
      </c>
      <c r="D34" s="20">
        <v>82000</v>
      </c>
      <c r="E34" s="56">
        <f t="shared" si="0"/>
        <v>99.46782926829268</v>
      </c>
      <c r="F34" s="46"/>
      <c r="G34" s="44"/>
      <c r="H34" s="47"/>
    </row>
    <row r="35" spans="1:8" ht="20.25" customHeight="1">
      <c r="A35" s="20" t="s">
        <v>27</v>
      </c>
      <c r="B35" s="21" t="s">
        <v>40</v>
      </c>
      <c r="C35" s="30">
        <v>5968.21</v>
      </c>
      <c r="D35" s="20">
        <v>6000</v>
      </c>
      <c r="E35" s="56">
        <f t="shared" si="0"/>
        <v>99.47016666666667</v>
      </c>
      <c r="F35" s="46"/>
      <c r="G35" s="44"/>
      <c r="H35" s="47"/>
    </row>
    <row r="36" spans="1:8" ht="18.75" customHeight="1">
      <c r="A36" s="20" t="s">
        <v>9</v>
      </c>
      <c r="B36" s="21" t="s">
        <v>36</v>
      </c>
      <c r="C36" s="30">
        <v>0</v>
      </c>
      <c r="D36" s="20">
        <v>0</v>
      </c>
      <c r="E36" s="56" t="s">
        <v>47</v>
      </c>
      <c r="F36" s="46"/>
      <c r="G36" s="44"/>
      <c r="H36" s="47"/>
    </row>
    <row r="37" spans="1:8" ht="18" customHeight="1">
      <c r="A37" s="20" t="s">
        <v>37</v>
      </c>
      <c r="B37" s="21" t="s">
        <v>38</v>
      </c>
      <c r="C37" s="30">
        <v>500</v>
      </c>
      <c r="D37" s="20">
        <v>2500</v>
      </c>
      <c r="E37" s="56" t="s">
        <v>47</v>
      </c>
      <c r="F37" s="46"/>
      <c r="G37" s="44"/>
      <c r="H37" s="47"/>
    </row>
    <row r="38" spans="1:8" ht="19.5" customHeight="1">
      <c r="A38" s="20"/>
      <c r="B38" s="21" t="s">
        <v>10</v>
      </c>
      <c r="C38" s="30">
        <f>C13+C14+C21+C30+C31+C34+C35+C36+C37</f>
        <v>892660.23</v>
      </c>
      <c r="D38" s="20">
        <f>D13+D14+D21+D30+D31+D34+D35+D36+D37</f>
        <v>905130</v>
      </c>
      <c r="E38" s="56">
        <f t="shared" si="0"/>
        <v>98.62232276026648</v>
      </c>
      <c r="F38" s="46"/>
      <c r="G38" s="45"/>
      <c r="H38" s="46"/>
    </row>
    <row r="39" ht="12.75">
      <c r="F39" s="46"/>
    </row>
    <row r="40" ht="12.75">
      <c r="F40" s="46"/>
    </row>
    <row r="41" spans="1:6" ht="12.75">
      <c r="A41" s="5" t="s">
        <v>43</v>
      </c>
      <c r="B41" s="5"/>
      <c r="C41" s="33"/>
      <c r="D41" s="5"/>
      <c r="F41" s="46"/>
    </row>
    <row r="42" ht="12.75">
      <c r="F42" s="46"/>
    </row>
    <row r="43" spans="1:6" s="24" customFormat="1" ht="25.5">
      <c r="A43" s="21" t="s">
        <v>2</v>
      </c>
      <c r="B43" s="21" t="s">
        <v>44</v>
      </c>
      <c r="C43" s="50" t="s">
        <v>65</v>
      </c>
      <c r="D43" s="51" t="s">
        <v>51</v>
      </c>
      <c r="E43" s="55" t="s">
        <v>46</v>
      </c>
      <c r="F43" s="46"/>
    </row>
    <row r="44" spans="1:6" ht="15" customHeight="1">
      <c r="A44" s="3" t="s">
        <v>3</v>
      </c>
      <c r="B44" s="3" t="s">
        <v>50</v>
      </c>
      <c r="C44" s="17">
        <v>344773</v>
      </c>
      <c r="D44" s="3">
        <v>344780</v>
      </c>
      <c r="E44" s="57">
        <f aca="true" t="shared" si="1" ref="E44:E50">C44/D44*100</f>
        <v>99.99796971982133</v>
      </c>
      <c r="F44" s="46"/>
    </row>
    <row r="45" spans="1:8" s="24" customFormat="1" ht="15" customHeight="1">
      <c r="A45" s="3" t="s">
        <v>4</v>
      </c>
      <c r="B45" s="4" t="s">
        <v>11</v>
      </c>
      <c r="C45" s="35">
        <v>552771.8</v>
      </c>
      <c r="D45" s="4">
        <v>553000</v>
      </c>
      <c r="E45" s="57">
        <f t="shared" si="1"/>
        <v>99.9587341772152</v>
      </c>
      <c r="F45" s="46"/>
      <c r="G45"/>
      <c r="H45"/>
    </row>
    <row r="46" spans="1:8" s="24" customFormat="1" ht="15" customHeight="1">
      <c r="A46" s="3" t="s">
        <v>5</v>
      </c>
      <c r="B46" s="3" t="s">
        <v>12</v>
      </c>
      <c r="C46" s="17">
        <v>1633.85</v>
      </c>
      <c r="D46" s="3">
        <v>1650</v>
      </c>
      <c r="E46" s="57">
        <f t="shared" si="1"/>
        <v>99.02121212121212</v>
      </c>
      <c r="F46" s="46"/>
      <c r="G46"/>
      <c r="H46"/>
    </row>
    <row r="47" spans="1:8" s="24" customFormat="1" ht="15" customHeight="1">
      <c r="A47" s="3" t="s">
        <v>6</v>
      </c>
      <c r="B47" s="3" t="s">
        <v>13</v>
      </c>
      <c r="C47" s="17">
        <f>108+1.79</f>
        <v>109.79</v>
      </c>
      <c r="D47" s="3">
        <v>200</v>
      </c>
      <c r="E47" s="57">
        <f t="shared" si="1"/>
        <v>54.895</v>
      </c>
      <c r="F47" s="46"/>
      <c r="G47"/>
      <c r="H47"/>
    </row>
    <row r="48" spans="1:8" s="24" customFormat="1" ht="15" customHeight="1">
      <c r="A48" s="3" t="s">
        <v>7</v>
      </c>
      <c r="B48" s="3" t="s">
        <v>59</v>
      </c>
      <c r="C48" s="17">
        <v>5448</v>
      </c>
      <c r="D48" s="3">
        <v>5500</v>
      </c>
      <c r="E48" s="57">
        <f t="shared" si="1"/>
        <v>99.05454545454545</v>
      </c>
      <c r="F48" s="46"/>
      <c r="G48"/>
      <c r="H48"/>
    </row>
    <row r="49" spans="1:8" s="24" customFormat="1" ht="15" customHeight="1">
      <c r="A49" s="3" t="s">
        <v>17</v>
      </c>
      <c r="B49" s="3" t="s">
        <v>19</v>
      </c>
      <c r="C49" s="17">
        <v>0</v>
      </c>
      <c r="D49" s="3">
        <v>0</v>
      </c>
      <c r="E49" s="57" t="e">
        <f t="shared" si="1"/>
        <v>#DIV/0!</v>
      </c>
      <c r="F49" s="46"/>
      <c r="G49"/>
      <c r="H49"/>
    </row>
    <row r="50" spans="1:8" s="24" customFormat="1" ht="15" customHeight="1">
      <c r="A50" s="16"/>
      <c r="B50" s="17" t="s">
        <v>18</v>
      </c>
      <c r="C50" s="22">
        <f>SUM(C44:C49)</f>
        <v>904736.4400000001</v>
      </c>
      <c r="D50" s="18">
        <f>SUM(D44:D49)</f>
        <v>905130</v>
      </c>
      <c r="E50" s="56">
        <f t="shared" si="1"/>
        <v>99.95651895307857</v>
      </c>
      <c r="F50" s="46"/>
      <c r="G50"/>
      <c r="H50"/>
    </row>
    <row r="54" spans="1:8" s="24" customFormat="1" ht="12.75">
      <c r="A54" t="s">
        <v>49</v>
      </c>
      <c r="B54"/>
      <c r="C54" s="34"/>
      <c r="D54"/>
      <c r="E54" s="53"/>
      <c r="G54"/>
      <c r="H54"/>
    </row>
    <row r="55" spans="1:8" s="24" customFormat="1" ht="12.75">
      <c r="A55" t="s">
        <v>54</v>
      </c>
      <c r="B55"/>
      <c r="C55" s="36">
        <v>96414.04</v>
      </c>
      <c r="D55"/>
      <c r="E55" s="53"/>
      <c r="G55"/>
      <c r="H55"/>
    </row>
    <row r="56" spans="1:8" s="24" customFormat="1" ht="12.75">
      <c r="A56" t="s">
        <v>55</v>
      </c>
      <c r="B56"/>
      <c r="C56" s="36">
        <v>5000</v>
      </c>
      <c r="D56"/>
      <c r="E56" s="53"/>
      <c r="G56"/>
      <c r="H56"/>
    </row>
    <row r="57" spans="1:8" s="24" customFormat="1" ht="12.75">
      <c r="A57" s="5"/>
      <c r="B57" s="5"/>
      <c r="C57" s="36"/>
      <c r="D57" s="5"/>
      <c r="E57" s="53"/>
      <c r="G57"/>
      <c r="H57"/>
    </row>
    <row r="58" spans="1:8" s="24" customFormat="1" ht="12.75">
      <c r="A58" s="24" t="s">
        <v>66</v>
      </c>
      <c r="C58" s="36">
        <f>1799.9+168.34</f>
        <v>1968.24</v>
      </c>
      <c r="D58"/>
      <c r="E58" s="53"/>
      <c r="G58"/>
      <c r="H58"/>
    </row>
    <row r="59" spans="3:8" s="24" customFormat="1" ht="12.75">
      <c r="C59" s="36"/>
      <c r="D59"/>
      <c r="E59" s="53"/>
      <c r="G59"/>
      <c r="H59"/>
    </row>
    <row r="60" spans="1:8" s="24" customFormat="1" ht="12.75">
      <c r="A60" s="6"/>
      <c r="B60" s="8"/>
      <c r="C60" s="37"/>
      <c r="D60" s="8"/>
      <c r="E60" s="54"/>
      <c r="G60"/>
      <c r="H60"/>
    </row>
    <row r="61" spans="1:8" s="24" customFormat="1" ht="12.75">
      <c r="A61" s="7" t="s">
        <v>14</v>
      </c>
      <c r="B61" s="7"/>
      <c r="C61" s="39"/>
      <c r="D61" s="7"/>
      <c r="E61" s="53"/>
      <c r="G61"/>
      <c r="H61"/>
    </row>
    <row r="62" spans="1:8" s="24" customFormat="1" ht="12.75">
      <c r="A62" s="7" t="s">
        <v>54</v>
      </c>
      <c r="B62" s="7"/>
      <c r="C62" s="39">
        <v>1824.97</v>
      </c>
      <c r="D62" s="7"/>
      <c r="E62" s="53"/>
      <c r="G62"/>
      <c r="H62"/>
    </row>
    <row r="63" spans="1:8" s="24" customFormat="1" ht="12.75">
      <c r="A63" s="7" t="s">
        <v>56</v>
      </c>
      <c r="B63" s="7"/>
      <c r="C63" s="39">
        <v>15000</v>
      </c>
      <c r="D63" s="7"/>
      <c r="E63" s="53"/>
      <c r="G63"/>
      <c r="H63"/>
    </row>
    <row r="64" spans="1:8" s="24" customFormat="1" ht="12.75">
      <c r="A64" s="9"/>
      <c r="B64" s="9"/>
      <c r="C64" s="39"/>
      <c r="D64" s="9"/>
      <c r="E64" s="53"/>
      <c r="G64"/>
      <c r="H64"/>
    </row>
    <row r="65" spans="1:8" s="24" customFormat="1" ht="12.75">
      <c r="A65" s="26" t="s">
        <v>67</v>
      </c>
      <c r="B65" s="26"/>
      <c r="C65" s="39">
        <v>4143.12</v>
      </c>
      <c r="D65" s="7"/>
      <c r="E65" s="53"/>
      <c r="G65"/>
      <c r="H65"/>
    </row>
    <row r="66" spans="1:8" s="24" customFormat="1" ht="12.75">
      <c r="A66" s="26"/>
      <c r="B66" s="26"/>
      <c r="C66" s="39"/>
      <c r="D66" s="7"/>
      <c r="E66" s="53"/>
      <c r="G66"/>
      <c r="H66"/>
    </row>
    <row r="67" spans="1:8" s="24" customFormat="1" ht="12.75">
      <c r="A67" s="7"/>
      <c r="B67" s="8"/>
      <c r="C67" s="37"/>
      <c r="D67" s="7"/>
      <c r="E67" s="53"/>
      <c r="G67"/>
      <c r="H67"/>
    </row>
    <row r="68" spans="1:8" s="24" customFormat="1" ht="12.75">
      <c r="A68" s="7" t="s">
        <v>15</v>
      </c>
      <c r="B68" s="6"/>
      <c r="C68" s="37"/>
      <c r="D68" s="7"/>
      <c r="E68" s="53"/>
      <c r="G68"/>
      <c r="H68"/>
    </row>
    <row r="69" spans="1:8" s="24" customFormat="1" ht="12.75">
      <c r="A69" s="7" t="s">
        <v>57</v>
      </c>
      <c r="B69" s="7"/>
      <c r="C69" s="38">
        <v>9.78</v>
      </c>
      <c r="D69" s="7"/>
      <c r="E69" s="53"/>
      <c r="G69"/>
      <c r="H69"/>
    </row>
    <row r="70" spans="1:8" s="24" customFormat="1" ht="12.75">
      <c r="A70" s="15" t="s">
        <v>58</v>
      </c>
      <c r="B70"/>
      <c r="C70" s="39">
        <v>1000</v>
      </c>
      <c r="D70" s="7"/>
      <c r="E70" s="53"/>
      <c r="G70"/>
      <c r="H70"/>
    </row>
    <row r="71" spans="1:8" s="24" customFormat="1" ht="12.75">
      <c r="A71" s="14"/>
      <c r="B71" s="10"/>
      <c r="C71" s="36"/>
      <c r="D71"/>
      <c r="E71" s="53"/>
      <c r="G71"/>
      <c r="H71"/>
    </row>
    <row r="72" spans="1:8" s="24" customFormat="1" ht="12.75">
      <c r="A72" s="27" t="s">
        <v>68</v>
      </c>
      <c r="B72" s="28"/>
      <c r="C72" s="40">
        <v>15.87</v>
      </c>
      <c r="D72" s="10"/>
      <c r="E72" s="53"/>
      <c r="G72"/>
      <c r="H72"/>
    </row>
    <row r="73" spans="1:8" s="24" customFormat="1" ht="12.75">
      <c r="A73" s="27"/>
      <c r="B73" s="28"/>
      <c r="C73" s="40"/>
      <c r="D73" s="10"/>
      <c r="E73" s="53"/>
      <c r="G73"/>
      <c r="H73"/>
    </row>
    <row r="74" spans="1:8" s="24" customFormat="1" ht="12.75">
      <c r="A74" s="12"/>
      <c r="B74" s="12"/>
      <c r="C74" s="40"/>
      <c r="D74" s="11"/>
      <c r="E74" s="53"/>
      <c r="G74"/>
      <c r="H74"/>
    </row>
    <row r="75" spans="1:8" s="24" customFormat="1" ht="12.75">
      <c r="A75" s="14" t="s">
        <v>16</v>
      </c>
      <c r="B75" s="12"/>
      <c r="C75" s="41"/>
      <c r="D75" s="13"/>
      <c r="E75" s="54"/>
      <c r="G75"/>
      <c r="H75"/>
    </row>
    <row r="76" spans="1:8" s="24" customFormat="1" ht="12.75">
      <c r="A76" s="14" t="s">
        <v>54</v>
      </c>
      <c r="B76" s="12"/>
      <c r="C76" s="38">
        <v>15896.77</v>
      </c>
      <c r="D76" s="6"/>
      <c r="E76" s="53"/>
      <c r="G76"/>
      <c r="H76"/>
    </row>
    <row r="77" spans="1:8" s="24" customFormat="1" ht="12.75">
      <c r="A77" s="14" t="s">
        <v>55</v>
      </c>
      <c r="B77" s="12"/>
      <c r="C77" s="38">
        <v>25000</v>
      </c>
      <c r="D77" s="6"/>
      <c r="E77" s="53"/>
      <c r="G77"/>
      <c r="H77"/>
    </row>
    <row r="78" spans="1:8" s="24" customFormat="1" ht="12.75">
      <c r="A78" s="12"/>
      <c r="B78" s="12"/>
      <c r="C78" s="38"/>
      <c r="D78" s="6"/>
      <c r="E78" s="53"/>
      <c r="G78"/>
      <c r="H78"/>
    </row>
    <row r="79" spans="1:8" s="24" customFormat="1" ht="12.75">
      <c r="A79" s="27" t="s">
        <v>69</v>
      </c>
      <c r="B79" s="29"/>
      <c r="C79" s="38">
        <v>31893.09</v>
      </c>
      <c r="D79" s="6"/>
      <c r="E79" s="53"/>
      <c r="G79"/>
      <c r="H79"/>
    </row>
    <row r="80" spans="1:8" s="24" customFormat="1" ht="12.75">
      <c r="A80" s="27"/>
      <c r="B80" s="29"/>
      <c r="C80" s="38"/>
      <c r="D80" s="6"/>
      <c r="E80" s="53"/>
      <c r="G80"/>
      <c r="H80"/>
    </row>
    <row r="81" spans="1:8" s="24" customFormat="1" ht="12.75">
      <c r="A81" s="12"/>
      <c r="B81" s="12"/>
      <c r="C81" s="42"/>
      <c r="D81" s="6"/>
      <c r="E81" s="53"/>
      <c r="G81"/>
      <c r="H81"/>
    </row>
    <row r="82" spans="1:8" s="24" customFormat="1" ht="12.75">
      <c r="A82" s="12"/>
      <c r="B82" s="12"/>
      <c r="C82" s="42"/>
      <c r="D82" s="6"/>
      <c r="E82" s="53"/>
      <c r="G82"/>
      <c r="H82"/>
    </row>
    <row r="83" spans="1:11" s="59" customFormat="1" ht="25.5" customHeight="1">
      <c r="A83" s="66" t="s">
        <v>70</v>
      </c>
      <c r="B83" s="58"/>
      <c r="C83" s="67" t="s">
        <v>65</v>
      </c>
      <c r="D83" s="68" t="s">
        <v>51</v>
      </c>
      <c r="E83" s="82" t="s">
        <v>46</v>
      </c>
      <c r="F83" s="72"/>
      <c r="G83" s="73"/>
      <c r="H83" s="74"/>
      <c r="I83" s="75"/>
      <c r="J83" s="76"/>
      <c r="K83" s="77"/>
    </row>
    <row r="84" spans="1:11" s="24" customFormat="1" ht="127.5" customHeight="1">
      <c r="A84" s="49" t="s">
        <v>3</v>
      </c>
      <c r="B84" s="49" t="s">
        <v>48</v>
      </c>
      <c r="C84" s="83" t="s">
        <v>63</v>
      </c>
      <c r="D84" s="69">
        <v>1232052</v>
      </c>
      <c r="E84" s="84">
        <v>50.45</v>
      </c>
      <c r="F84" s="78"/>
      <c r="G84" s="12"/>
      <c r="H84" s="79"/>
      <c r="I84" s="80"/>
      <c r="J84" s="81"/>
      <c r="K84" s="28"/>
    </row>
    <row r="85" spans="1:8" s="24" customFormat="1" ht="12.75">
      <c r="A85" s="12"/>
      <c r="B85" s="12"/>
      <c r="C85" s="48"/>
      <c r="D85" s="6"/>
      <c r="E85" s="53"/>
      <c r="G85"/>
      <c r="H85"/>
    </row>
    <row r="86" spans="1:5" s="24" customFormat="1" ht="12.75">
      <c r="A86" s="85" t="s">
        <v>76</v>
      </c>
      <c r="B86" s="29"/>
      <c r="C86" s="38"/>
      <c r="D86" s="86"/>
      <c r="E86" s="87"/>
    </row>
    <row r="87" spans="1:8" s="24" customFormat="1" ht="12.75">
      <c r="A87" s="28" t="s">
        <v>75</v>
      </c>
      <c r="B87" s="11"/>
      <c r="C87" s="43"/>
      <c r="D87" s="11"/>
      <c r="E87" s="53"/>
      <c r="G87"/>
      <c r="H87"/>
    </row>
    <row r="88" spans="2:4" ht="12.75">
      <c r="B88" s="11"/>
      <c r="C88" s="43"/>
      <c r="D88" s="11"/>
    </row>
    <row r="89" spans="1:4" ht="12.75">
      <c r="A89" s="11"/>
      <c r="B89" s="19"/>
      <c r="C89" s="43"/>
      <c r="D89" s="11"/>
    </row>
    <row r="90" spans="1:4" ht="12.75">
      <c r="A90" s="11"/>
      <c r="B90" s="11"/>
      <c r="C90" s="43"/>
      <c r="D90" s="11"/>
    </row>
    <row r="91" spans="3:4" ht="12.75">
      <c r="C91" s="43"/>
      <c r="D91" s="11"/>
    </row>
  </sheetData>
  <sheetProtection/>
  <mergeCells count="5">
    <mergeCell ref="A1:E1"/>
    <mergeCell ref="A2:E2"/>
    <mergeCell ref="A5:E5"/>
    <mergeCell ref="A7:E7"/>
    <mergeCell ref="A6:E6"/>
  </mergeCells>
  <printOptions/>
  <pageMargins left="0.75" right="0.75" top="1" bottom="1" header="0.5" footer="0.5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11.25390625" style="0" customWidth="1"/>
    <col min="2" max="2" width="10.625" style="0" bestFit="1" customWidth="1"/>
    <col min="3" max="3" width="9.625" style="0" bestFit="1" customWidth="1"/>
    <col min="4" max="4" width="11.375" style="0" customWidth="1"/>
    <col min="5" max="5" width="11.25390625" style="0" customWidth="1"/>
    <col min="6" max="6" width="11.875" style="0" customWidth="1"/>
    <col min="8" max="8" width="10.125" style="0" bestFit="1" customWidth="1"/>
  </cols>
  <sheetData>
    <row r="1" spans="1:5" s="24" customFormat="1" ht="19.5" customHeight="1">
      <c r="A1" s="24" t="s">
        <v>61</v>
      </c>
      <c r="B1" s="24">
        <v>1232052</v>
      </c>
      <c r="D1" s="24">
        <v>765969</v>
      </c>
      <c r="E1" s="24">
        <v>466083</v>
      </c>
    </row>
    <row r="2" spans="2:5" ht="19.5" customHeight="1">
      <c r="B2" s="44"/>
      <c r="C2" s="44"/>
      <c r="D2" s="44"/>
      <c r="E2" s="44"/>
    </row>
    <row r="3" spans="2:8" ht="19.5" customHeight="1">
      <c r="B3" s="44">
        <v>137094.09</v>
      </c>
      <c r="C3" s="44"/>
      <c r="D3" s="44">
        <v>89166.89</v>
      </c>
      <c r="E3" s="44">
        <v>22291.72</v>
      </c>
      <c r="F3" s="44">
        <v>25635.48</v>
      </c>
      <c r="H3" s="44"/>
    </row>
    <row r="4" spans="2:8" ht="19.5" customHeight="1">
      <c r="B4" s="44">
        <v>84866.94</v>
      </c>
      <c r="C4" s="44"/>
      <c r="D4" s="44">
        <v>55198.01</v>
      </c>
      <c r="E4" s="44">
        <v>13799.5</v>
      </c>
      <c r="F4" s="44">
        <v>15869.43</v>
      </c>
      <c r="H4" s="44"/>
    </row>
    <row r="5" spans="2:8" ht="19.5" customHeight="1">
      <c r="B5" s="44">
        <v>148004.41</v>
      </c>
      <c r="C5" s="44"/>
      <c r="D5" s="44">
        <v>96263.03</v>
      </c>
      <c r="E5" s="44">
        <v>24065.76</v>
      </c>
      <c r="F5" s="44">
        <v>27675.62</v>
      </c>
      <c r="H5" s="44"/>
    </row>
    <row r="6" spans="2:8" ht="19.5" customHeight="1">
      <c r="B6" s="44">
        <v>68846.2</v>
      </c>
      <c r="C6" s="44"/>
      <c r="D6" s="44">
        <v>44778.01</v>
      </c>
      <c r="E6" s="44">
        <v>11194.51</v>
      </c>
      <c r="F6" s="44">
        <v>12873.68</v>
      </c>
      <c r="H6" s="44"/>
    </row>
    <row r="7" spans="2:8" ht="19.5" customHeight="1">
      <c r="B7" s="44">
        <v>41038.63</v>
      </c>
      <c r="C7" s="44"/>
      <c r="D7" s="44">
        <v>26691.79</v>
      </c>
      <c r="E7" s="44">
        <v>6672.95</v>
      </c>
      <c r="F7" s="44">
        <v>7673.89</v>
      </c>
      <c r="H7" s="44"/>
    </row>
    <row r="8" spans="2:8" ht="19.5" customHeight="1">
      <c r="B8" s="44">
        <v>69624.15</v>
      </c>
      <c r="C8" s="44"/>
      <c r="D8" s="44">
        <v>45284</v>
      </c>
      <c r="E8" s="44">
        <v>11321</v>
      </c>
      <c r="F8" s="44">
        <v>13019.15</v>
      </c>
      <c r="H8" s="44"/>
    </row>
    <row r="9" spans="2:8" ht="19.5" customHeight="1">
      <c r="B9" s="44">
        <v>72041.47</v>
      </c>
      <c r="C9" s="44"/>
      <c r="D9" s="44">
        <v>46856.24</v>
      </c>
      <c r="E9" s="44">
        <v>11714.06</v>
      </c>
      <c r="F9" s="44">
        <v>13471.17</v>
      </c>
      <c r="H9" s="44"/>
    </row>
    <row r="10" spans="1:8" s="71" customFormat="1" ht="19.5" customHeight="1">
      <c r="A10" s="71" t="s">
        <v>62</v>
      </c>
      <c r="B10" s="70">
        <f>SUM(B3:B9)</f>
        <v>621515.89</v>
      </c>
      <c r="C10" s="70"/>
      <c r="D10" s="70">
        <f>SUM(D3:D9)</f>
        <v>404237.97</v>
      </c>
      <c r="E10" s="70">
        <f>SUM(E3:E9)</f>
        <v>101059.49999999999</v>
      </c>
      <c r="F10" s="70">
        <f>SUM(F3:F9)</f>
        <v>116218.41999999998</v>
      </c>
      <c r="G10" s="70"/>
      <c r="H10" s="70"/>
    </row>
    <row r="11" spans="2:5" ht="19.5" customHeight="1">
      <c r="B11" s="44"/>
      <c r="C11" s="44"/>
      <c r="D11" s="44"/>
      <c r="E11" s="44"/>
    </row>
    <row r="12" spans="1:5" ht="19.5" customHeight="1">
      <c r="A12" t="s">
        <v>60</v>
      </c>
      <c r="B12" s="44">
        <f>B1-B10</f>
        <v>610536.11</v>
      </c>
      <c r="C12" s="44"/>
      <c r="D12" s="44">
        <f>D1-D10</f>
        <v>361731.03</v>
      </c>
      <c r="E12" s="44">
        <f>E1-E10</f>
        <v>365023.5</v>
      </c>
    </row>
    <row r="13" spans="2:5" ht="12.75">
      <c r="B13" s="44"/>
      <c r="C13" s="44"/>
      <c r="D13" s="44"/>
      <c r="E13" s="44"/>
    </row>
    <row r="14" spans="2:5" ht="12.75">
      <c r="B14" s="44"/>
      <c r="C14" s="44"/>
      <c r="D14" s="44"/>
      <c r="E14" s="44"/>
    </row>
    <row r="15" spans="2:5" s="24" customFormat="1" ht="12.75">
      <c r="B15" s="45"/>
      <c r="C15" s="45"/>
      <c r="D15" s="45"/>
      <c r="E15" s="4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Miejski Ośrodek Kultury Sportu i Rekreacji</dc:creator>
  <cp:keywords/>
  <dc:description/>
  <cp:lastModifiedBy>ansz</cp:lastModifiedBy>
  <cp:lastPrinted>2020-03-21T17:52:39Z</cp:lastPrinted>
  <dcterms:created xsi:type="dcterms:W3CDTF">2007-07-26T09:18:24Z</dcterms:created>
  <dcterms:modified xsi:type="dcterms:W3CDTF">2020-03-26T14:32:34Z</dcterms:modified>
  <cp:category/>
  <cp:version/>
  <cp:contentType/>
  <cp:contentStatus/>
</cp:coreProperties>
</file>