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<sst xmlns="http://schemas.openxmlformats.org/spreadsheetml/2006/main" count="263" uniqueCount="220">
  <si>
    <t xml:space="preserve"> według źródeł pochodzenia oraz działów klasyfikacji budżetowej wraz z częścią opisową</t>
  </si>
  <si>
    <t>Lp.</t>
  </si>
  <si>
    <t>Dział</t>
  </si>
  <si>
    <t>Nazwa</t>
  </si>
  <si>
    <t>Plan po zmianach</t>
  </si>
  <si>
    <t>Wykonanie</t>
  </si>
  <si>
    <t>%</t>
  </si>
  <si>
    <t>1</t>
  </si>
  <si>
    <t>010</t>
  </si>
  <si>
    <t>Rolnictwo i łowiectwo</t>
  </si>
  <si>
    <t>* Dochody bieżące:</t>
  </si>
  <si>
    <t>Część opisowa</t>
  </si>
  <si>
    <t>2</t>
  </si>
  <si>
    <t>020</t>
  </si>
  <si>
    <t>Leśnictwo</t>
  </si>
  <si>
    <t xml:space="preserve">1. Dochody uzyskane od kół łowieckich za dzierżawę terenów łowieckich                  </t>
  </si>
  <si>
    <t>* Dochody majątkowe:</t>
  </si>
  <si>
    <t>4</t>
  </si>
  <si>
    <t>Gospodarka mieszkaniowa</t>
  </si>
  <si>
    <t>5</t>
  </si>
  <si>
    <t>710</t>
  </si>
  <si>
    <t>Działalność usługowa</t>
  </si>
  <si>
    <t>6</t>
  </si>
  <si>
    <t>Administracja publiczna</t>
  </si>
  <si>
    <t>7</t>
  </si>
  <si>
    <t>Urzędy naczelnych organów władzy państwowej, kontroli i ochrony prawa oraz sądownictwa</t>
  </si>
  <si>
    <t>8</t>
  </si>
  <si>
    <t>Bezpieczeństwo publiczne i ochrona przeciwpożarowa</t>
  </si>
  <si>
    <t>9</t>
  </si>
  <si>
    <t>Dochody od osób prawnych, od osób fizycznych i od innych jednostek nieposiadających osobowości prawnej oraz wydatki związane z ich poborem</t>
  </si>
  <si>
    <t>1. Wpływy z tytułu podatku od działalności gospodarczej osób fizycznych, opłacanego w formie karty podatkowej</t>
  </si>
  <si>
    <t>10</t>
  </si>
  <si>
    <t>Różne rozliczenia</t>
  </si>
  <si>
    <t>1. Część oświatowa subwencji ogólnej dla jednostek samorządu terytorialnego</t>
  </si>
  <si>
    <t>11</t>
  </si>
  <si>
    <t>Oświata i wychowanie</t>
  </si>
  <si>
    <t>12</t>
  </si>
  <si>
    <t>851</t>
  </si>
  <si>
    <t>Ochrona zdrowia</t>
  </si>
  <si>
    <t>13</t>
  </si>
  <si>
    <t>Pomoc społeczna</t>
  </si>
  <si>
    <t>14</t>
  </si>
  <si>
    <t>Edukacyjna opieka wychowawcza</t>
  </si>
  <si>
    <t>15</t>
  </si>
  <si>
    <t>Gospodarka komunalna i ochrona środowiska</t>
  </si>
  <si>
    <t>RAZEM DOCHODY</t>
  </si>
  <si>
    <t>2. Dochody z tytułu trwałego zarządu</t>
  </si>
  <si>
    <t>926</t>
  </si>
  <si>
    <t>Kultura fizyczna</t>
  </si>
  <si>
    <t>16</t>
  </si>
  <si>
    <t>3</t>
  </si>
  <si>
    <t>600</t>
  </si>
  <si>
    <t>Transport i łączność</t>
  </si>
  <si>
    <t>17</t>
  </si>
  <si>
    <t xml:space="preserve">1. Dochody z tytułu opłat za użytkowanie wieczyste nieruchomości </t>
  </si>
  <si>
    <t>I. Dochody ze sprzedaży majątku, w tym:</t>
  </si>
  <si>
    <t>1. Wpływy z różnych opłat - opłata za pobyt członka rodziny w Domach Pomocy Społecznej</t>
  </si>
  <si>
    <t>1. Przelewy z Urzędu Marszałkowskiego za korzystanie ze środowiska</t>
  </si>
  <si>
    <t>630</t>
  </si>
  <si>
    <t>Turystyka</t>
  </si>
  <si>
    <t>1. Wpływy z tytułu przekształcenia prawa użytkowania wieczystego przysługującego osobom fizycznym w prawo własności</t>
  </si>
  <si>
    <t>1. Dotacja celowa otrzymana z budżetu państwa na realizację zadań bieżących z zakresu administracji rządowej oraz innych zadań zleconych gminie (związkom gmin) ustawami</t>
  </si>
  <si>
    <t>752</t>
  </si>
  <si>
    <t>Obrona narodowa</t>
  </si>
  <si>
    <t>1. Dotacje celowe otrzymane z budżetu państwa na realizację zadań bieżących z zakresu administracji rządowej (na realizację zadań związanych z organizacjami szkoleń obronnych  w jst)</t>
  </si>
  <si>
    <t>3. Część równoważąca subwencji ogólnej dla gmin</t>
  </si>
  <si>
    <t>19</t>
  </si>
  <si>
    <t>Zaległości</t>
  </si>
  <si>
    <t>Nadpłaty</t>
  </si>
  <si>
    <t>Skutki obniżenia górnych stawek podatkowych</t>
  </si>
  <si>
    <t>Skutki udzielonych ulg, odroczeń, umorzeń, zwolnień</t>
  </si>
  <si>
    <t>2. Dochody jednostek samorządu terytorialnego związane z realizacją zadań z zakresu administracji rządowej oraz innych zadań zleconych ustawami - 5% wpływów z tytułu opłat za udostępnienie danych</t>
  </si>
  <si>
    <t>1. Dotacja celowa otrzymana z budżetu państwa na zadania bieżące realizowane przez gminę na podstawie porozumień z organami administracji rządowej- środki na utrzymanie grobów wojennych</t>
  </si>
  <si>
    <t>1. Dotacje celowe otrzymane z budżetu państwa na realizację zadań bieżących z zakresu administracji rządowej oraz innych zadań zleconych gminie (związkom gmin) ustawami</t>
  </si>
  <si>
    <t xml:space="preserve">8. Dotacja celowa otrzymana z budżetu państwa na realizację własnych zadań bieżących gmin - na zasiłki stałe </t>
  </si>
  <si>
    <t>9. Dotacja celowa otrzymana z budżetu państwa na realizację własnych zadań bieżących gminy - na Ośrodek Pomocy Społecznej</t>
  </si>
  <si>
    <t>10. Wpływy z usług opiekuńczych</t>
  </si>
  <si>
    <t>11.Pozostała działalnośc - odsetki zgromadzone na rachunku bankowym (Ośrodek Pomocy Społecznej)</t>
  </si>
  <si>
    <t>7. Wpływy z rozliczeń/zwrotów  z lat ubiegłych- zwrot zasiłku stałego</t>
  </si>
  <si>
    <t>855</t>
  </si>
  <si>
    <t>Rodzina</t>
  </si>
  <si>
    <t>1. Wpływy z pozostałych odsetek (odsetki od nienależnie pobranych świadczeń wychowawczych)</t>
  </si>
  <si>
    <t>2. Wpływy z rozliczeń/zwrotów z lat ubiegłych (zwrot świadczeń wychowawczych)</t>
  </si>
  <si>
    <t>4. Pozostałe odsetki</t>
  </si>
  <si>
    <t>5. Wpływy z rozliczeń/zwrotów z lat ubiegłych (zwrot nienależnie pobranych świadczeń rodzinnych)</t>
  </si>
  <si>
    <t>6.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</si>
  <si>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7. Dochody uzyskane w związku z realizacją zadań z zakresu administracji rządowej oraz innych zadań zleconych ustawami- wpływów z tytułu zwrotu należności od dłużników alimentacyjnych</t>
  </si>
  <si>
    <t>8. Dotacja celowa otrzymana z budżetu państwa na realizację zadań bieżących z zakresu administracji rządowej- na realizację zadań związanych z przyznaniem Kart Dużej Rodziny</t>
  </si>
  <si>
    <t>1.Wpływy ze sprzedaży składników majątkowych- sprzedaż drewna</t>
  </si>
  <si>
    <t>* Dochody bieżące :</t>
  </si>
  <si>
    <t>18</t>
  </si>
  <si>
    <t>20</t>
  </si>
  <si>
    <t>921</t>
  </si>
  <si>
    <t>Kultura i ochrona dziedzictwa narodowego</t>
  </si>
  <si>
    <t>2. Wpływy z tytułu odpłatnego nabycia prawa własności oraz prawa użytkowania wieczystego nieruchomości- dochody z tytułu sprzedaży gruntów, działek i mieszkań</t>
  </si>
  <si>
    <t>2. Dotacje celowe z budżetu państwa na zadania bieżące z zakresu administracji
rządowej- na składki na ubezpieczenia zdrowotne opłacane za osoby pobierające niektóre świadczenia z pomocy społecznej, niektóre świadczenia rodzinne oraz za osoby uczestniczące w zajęciach w centrum integracji społecznej</t>
  </si>
  <si>
    <t>w tym:</t>
  </si>
  <si>
    <t>dochody bieżące</t>
  </si>
  <si>
    <t>dochody majątkowe</t>
  </si>
  <si>
    <t>1. Dochody z tytułu wpłaty zadośćuczynienia w związku z uszkodzeniem mienia (infokioski)</t>
  </si>
  <si>
    <t xml:space="preserve">21. Wpływy z opłaty skarbowej </t>
  </si>
  <si>
    <t>22. Wpływy z opłaty eksploatacyjnej</t>
  </si>
  <si>
    <t>23. Opłaty za zezwolenia na sprzedaż napojów alkoholowych</t>
  </si>
  <si>
    <t>25. Wpływy z różnych opłat - za bezumowne korzystanie z terenu gminy</t>
  </si>
  <si>
    <t>26. Wpływy z różnych opłat - wpływy z tytułu korzystania z przystanków autobusowych</t>
  </si>
  <si>
    <t>27. Wpływy z różnych opłat - opłata za zajęcie pasa drogowego</t>
  </si>
  <si>
    <t>29. Odsetki od nieterminowych wpłat z tytułu podatków i opłat</t>
  </si>
  <si>
    <t>30. Udziały gminy w podatku dochodowym od osób fizycznych</t>
  </si>
  <si>
    <t>31. Udziały gminy w podatku dochodowym od osób prawnych</t>
  </si>
  <si>
    <t>2. Część wyrównawcza subwencji ogólnej dla gmin</t>
  </si>
  <si>
    <t>4. Rozliczenie VAT</t>
  </si>
  <si>
    <t>3. Koszty upomnienia w postępowaniu egzekucyjnym</t>
  </si>
  <si>
    <t>9. Pozostałe odsetki</t>
  </si>
  <si>
    <t>3. Dotacje celowe z budżetu państwa na zadania bieżące z zakresu administracji
rządowej- na dodatki mieszkaniowe</t>
  </si>
  <si>
    <t>9.  Dotacje celowe otrzymane z budżetu państwa na realizację zadań bieżacych z zakresu administracji rządowej - składki na ubezpieczenie zdrowotne opłacane za osoby pobierające niektóre świadczenia rodzinne oraz za osoby pobierające zasiłki dla opiekunów</t>
  </si>
  <si>
    <t>2. Opłaty związane z gospodarką śmieciową</t>
  </si>
  <si>
    <t>3. Opłaty związane z gospodarką śmieciową - wpływy z tytułu kosztów egzekucyjnych, opłaty komorniczej i kosztów upomnień</t>
  </si>
  <si>
    <t>4. Opłaty związane z gospodarką śmieciową - odsetki od nieterminowych wpłat</t>
  </si>
  <si>
    <t>1. Dotacja celowa otrzymana z budżetu państwa na realizację zadań bieżących z zakresu administracji rządowej - dot. zwrotu podatku akcyzowego od paliwa wykorzystywanego w produkcji rolnej</t>
  </si>
  <si>
    <t>12. Pozostała działalność - wpływy z różnych dochodów (zwrot kosztów upomnienia za lata ubiegłe i wynagrodzenie płatnika składek ZUS i podatków)</t>
  </si>
  <si>
    <t>1. Wpływy z tyt. grzywien i innych kar pieniężnych od osób prawnych (kary umowne dot. wykonywania usług w lokalnym transporcie zbiorowym)</t>
  </si>
  <si>
    <t>1. Dotacje celowe otrzymane z budżetu państwa na realizację własnych zadań bieżących gminy (związków gmin) - na pomoc materialną dla uczniów o charakterze socjalnym</t>
  </si>
  <si>
    <t>6. Wpływy z różnych opłat - wpływy za opóźnienia w transakcjach handlowych</t>
  </si>
  <si>
    <t>7. Pozostałe odsetki</t>
  </si>
  <si>
    <t>2. Wpływy z różnych opłat za sprzedaż biletów miesięcznych i jednorazowych linia nr 44 wraz z odsetkami</t>
  </si>
  <si>
    <t>24. Zaległości z tyt. podatków i opłat zniesionych - kara środowiskowa</t>
  </si>
  <si>
    <t>3. Dotacja celowa z budżetu państwa na realizację zadań bieżących z zakresu administracji rządowej- na świadczenie wychowawcze 500+</t>
  </si>
  <si>
    <t>1. Wpływy z tytułu grzywien i innych kar pieniężnych od osób prawnych - kary umowne (ANMED)</t>
  </si>
  <si>
    <t>I. Dotacja celowa otrzymana z budżetu państwa na realizację zadań bieżących z zakresu administracji rządowej oraz innych zadań zleconych gminie ustawami, w tym:</t>
  </si>
  <si>
    <t>3. Grzywny, mandaty i inne kary pieniężne od osób fizycznych - kradzieże na szkodę Kolejki Wąskotorowej w Rudach, uszkodzenie mienia na skrzyżowaniu ul. Raciborskiej i ul. Topolowej (wyroki sądowe)</t>
  </si>
  <si>
    <t>WYKONANIE DOCHODÓW BUDŻETOWYCH ZA I PÓŁROCZE 2020</t>
  </si>
  <si>
    <t>3. Wpływ z tyt. odszkodowania z UNIQA</t>
  </si>
  <si>
    <t>4. Wpływy z darowizn w postaci pieniężnej (darowizna z Nadleśnictwa Rudy Raciborskie na remont ul. Cysterskiej i Sobieskiego w Rudach)</t>
  </si>
  <si>
    <t>II. Dotacje celowe w ramach programów finansowanych z udziałem środków europejskich oraz środków, o których mowa w art. 5 ust. 1 pkt 3 oraz ust. 3 pkt 5 i 6 ustawy, lub płatności w ramach budżetu środków europejskich, w tym:</t>
  </si>
  <si>
    <t>2. Przekształcenie poprzemysłowego terenu pod teren inwestycyjny w Kuźni Raciborskiej</t>
  </si>
  <si>
    <t xml:space="preserve">1. Termomodernizacja budynków
użyteczności publicznej na terenie
gminy Kuźnia Raciborska" w ramach
Regionalnego Programu Operacyjnego
Województwa Śląskiego na lata 2014-
2020 </t>
  </si>
  <si>
    <t>4. Grzywny i kary pieniężne od osób prawnych i innych jednostek organizacyjnych - kara umowna ACKEE GROUP Maria Strzeduła</t>
  </si>
  <si>
    <t>5. Dochody z tytułu usług - za rozmowy telefoniczne</t>
  </si>
  <si>
    <t>6. Wpływy z pozostałych odsetek</t>
  </si>
  <si>
    <t>8. Wpływy z różnych dochodów - zwrot opłaty za studia, prowizja za terminowe odprowadzenie podatku i składek ZUS, promocja gminy</t>
  </si>
  <si>
    <t>7. Wpływy z pozostałych dochodów - wpływy z tyt. kosztów upomnień,  rekompensata za opóźnienia w transakcjach handlowych, koszty sądowe</t>
  </si>
  <si>
    <t>1. Środki na wybory Prezydenta RP</t>
  </si>
  <si>
    <t>2. Środki z KBW na prowadzenie i aktualizację stałego rejestru wyborców</t>
  </si>
  <si>
    <t>2. Zarządzanie kryzysowe - wpływy z otrzymanych darowizn (darowizny na walkę z koronawirusem)</t>
  </si>
  <si>
    <t>28. Wpływy z różnych opłat - rekompensata za opóźnienia w transakcjach handlowych</t>
  </si>
  <si>
    <t>1. Wpływy z różnych opłat - wpłaty z opłat egzaminacyjnych, za wydanie świadectw, dyplomów, zaświadczeń, certyfikatów i ich duplikatów w SP</t>
  </si>
  <si>
    <t>2. Wpływy z różnych opłat - wpłaty za wydanie duplikatów legitymacji szkolnych</t>
  </si>
  <si>
    <t>4. Wpływy z rozliczeń/zwrotów  z lat ubiegłych- zwrot składki na ubezpieczenie zdrowotne</t>
  </si>
  <si>
    <t xml:space="preserve">5. Dochody z najmu składników majątkowych  </t>
  </si>
  <si>
    <t>6. Dochody z dzierżawy składników majątkowych</t>
  </si>
  <si>
    <t>7. Dochody z usług za ciepłą wodę użytkową, energię elektryczną i CO</t>
  </si>
  <si>
    <t>8. Pozostałe odsetki</t>
  </si>
  <si>
    <t>9. Wpływy z różnych dochodów -zaliczki związane z rozgraniczeniami geodezyjnymi</t>
  </si>
  <si>
    <t>1. Dotacja celowa z powiatu na zadania bieżące realizowane na podstawie porozumień między jednostkami samorządu terytorialnego - na konserwację systemu alarmowego</t>
  </si>
  <si>
    <t>2. Dochody z podatku od nieruchomości od osób prawnych i innych jednostek  organizacyjnych</t>
  </si>
  <si>
    <t>3. Wpływy z podatku rolnego od osób prawnych i innych jednostek organizacyjnych</t>
  </si>
  <si>
    <t>4. Wpłaty z podatku leśnego od osób prawnych i innych jednostek organizacyjnych</t>
  </si>
  <si>
    <t>5. Dochody z tytułu podatku od środków transportowych od osób prawnych i innych  jednostek organizacyjnych</t>
  </si>
  <si>
    <t>6. Podatek od  czynności cywilnoprawnych od osób prawnych i innych jednostek organizacyjnych</t>
  </si>
  <si>
    <t>7. Wpływy od osób prawnych i innych jednostek organizacyjnych z zaległości z podatków zniesionych</t>
  </si>
  <si>
    <t>8. Wpłaty od osób prawnych i innych jednostek organizacyjnych z tytułu kosztów egzekucyjnych, opłaty komorniczej i kosztów upomnień</t>
  </si>
  <si>
    <t>9. Odsetki od nieterminowych wpłat z tytułu podatków i opłat od osób prawnych i innych jednostek organizacyjnych</t>
  </si>
  <si>
    <t>10. Dochody z tytułu podatku od nieruchomości od osób fizycznych</t>
  </si>
  <si>
    <t>11. Wpływy z podatku rolnego od osób fizycznych</t>
  </si>
  <si>
    <t>12. Wpłaty z podatku leśnego od osób fizycznych</t>
  </si>
  <si>
    <t>13. Dochody z tytułu podatku od środków transportowych od osób fizycznych</t>
  </si>
  <si>
    <t>14. Podatek od spadków i darowizn</t>
  </si>
  <si>
    <t>15. Wpływy z  opłaty targowej od osób fizycznych</t>
  </si>
  <si>
    <t>16. Podatek od czynności cywilnoprawnych od osób fizycznych</t>
  </si>
  <si>
    <t>17. Dochody z zaległości z podatków zniesionych dot. osób fizycznych</t>
  </si>
  <si>
    <t>18. Wpływy od osób fizycznych z tytułu kosztów egzekucyjnych, opłaty komorniczej i kosztów upomnień</t>
  </si>
  <si>
    <t>19. Odsetki od nieterminowych wpłat z tytułu podatków i opłat od osób fizycznych</t>
  </si>
  <si>
    <t>20. Wpływy z różnych opłat - postanowienie sądowe</t>
  </si>
  <si>
    <t>3. Dochody z najmu składników majątkowych w Szkołach Podstawowych - wynajem sal lekcyjnych,dochody za utrzymanie hali sportowej</t>
  </si>
  <si>
    <t>4. Pozostałe odsetki - naliczone odsetki od środków zgromadzonych na rachunkach bankowych w Szkołach Podstawowych</t>
  </si>
  <si>
    <t>5. Wpływy z różnych dochodów- rozliczenie podatku VAT</t>
  </si>
  <si>
    <t>6. Wpływy z różnych dochodów-zwrot niewykorzystanej dotacji z niepublicznych placówek oświatowych (SP Budziska i Przedszkole w Budziskach)</t>
  </si>
  <si>
    <t>5. Wpływy z rozliczeń/zwrotów  z lat ubiegłych- zwrot zasiłku okresowego</t>
  </si>
  <si>
    <t>6. Dotacje celowe otrzymane z budżetu państwa na realizację własnych zadań bieżacych gminy na zasiłki i pomoc w naturze</t>
  </si>
  <si>
    <t xml:space="preserve">13. Dotacja celowa otrzymana z budżetu państwa na realizację własnych zadań bieżących gmin - usługi opiekuńcze </t>
  </si>
  <si>
    <t>14. Wpływy z różnych opłat - pobyt podopiecznego w schronisku</t>
  </si>
  <si>
    <t>15. Dotacje celowe otrzymane z budżetu państwa na realizację własnych zadań bieżących gmin (związków gmin) - na dożywianie</t>
  </si>
  <si>
    <t>2. Pomoc materialna dla uczniów o charakterze socjalnym - wpływy z rozliczeń/zwrotów z lat ubiegłych</t>
  </si>
  <si>
    <t>9. Dochody uzyskane w związku z realizacją zadań z zakresu administracji rządowej oraz innych zadań zleconych ustawami - wydanie Karty Dużej Rodziny</t>
  </si>
  <si>
    <t>10. Dotacje celowe otrzymane z budżetu państwa na realizację zadań bieżacych z zakresu administracji rządowej - na wspieranie rodziny</t>
  </si>
  <si>
    <t>11. Dotacje celowe otrzymane z budżetu państwa na realizację własnych zadań bieżących gmin - na wspieranie rodziny</t>
  </si>
  <si>
    <t>5. Oświetlenie ulic, placów i dróg - wpływy z rozliczeń/zwrotów z lat ubiegłych (rozliczenie za energię elektryczną - TAURON)</t>
  </si>
  <si>
    <t>8. Wpływy z różnych dochodów - transport i utylizacja dzików</t>
  </si>
  <si>
    <t>b) wkład UE w ramach PROW na budowę parkingu przy Szkole Podstawowej w Kuźni Raciborskiej</t>
  </si>
  <si>
    <t>4. Dofinansowanie zadania "Poprawa efektywności energetycznej budynków mieszkalnych w gminie Kuźnia Raciborska" w ramach Programu Operacyjnego Infrastruktura i Środowisko na lata 2014-2020</t>
  </si>
  <si>
    <t>7. Dotacje celowe w ramach programów finansowanych z udziałem środków europejskich oraz środków, o których mowa w art. 5 ust. 3 pkt 5 lit. a i b ustawy, lub płatności w ramach budżetu środków europejskich, realizowanych przez jednostki samorządu terytorialnego w tym:</t>
  </si>
  <si>
    <t xml:space="preserve">a) Zdalna szkoła - wsparcie Ogólnopolskiej Sieci Edukacyjnej w systemie kształcenia zdalnego </t>
  </si>
  <si>
    <t>b) Zdalna Szkoła +</t>
  </si>
  <si>
    <t>c) Wzrost kompetencji - kluczem do sukcesu uczniów Szkoły Podstawowej im. Jana III Sobieskiego w Rudach</t>
  </si>
  <si>
    <t>8. "Mały człowiek - wielkie możliwości - rozszerzenie oferty zajęć specjalistycznych dla przedszkolaków z Rud" w ramach Regionalnego Programu Operacyjnego Województwa Śląskiego na lata 2014-2020.</t>
  </si>
  <si>
    <t>9. Środki otrzymane z państwowych funduszy celowych na realizację zadań bieżących jednostek sektora finansów publicznych - dotacja na plac zabaw w Rudzie w ramach Inicjatywy Sołeckiej</t>
  </si>
  <si>
    <t>2. Dotacje celowe w ramach programów finansowanych z udziałem środków europejskich oraz środków, o których mowa w art. 5 ust. 3 pkt 5 lit. a i b ustawy, lub płatności w ramach budżetu środków europejskich, realizowanych przez jednostki samorządu terytorialnego - Odnawialne źródła energii poprawą jakości środowiska naturalnego</t>
  </si>
  <si>
    <t>3. Środki na dofinansowanie własnych inwestycji gmin pozyskane z innych źródeł - Odnawialne źródła energii poprawą jakości środowiska naturalnego</t>
  </si>
  <si>
    <t>1. Dotacje celowe w ramach programów finansowanych z udziałem środków europejskich oraz środków, o których mowa w art. 5 ust. 1 pkt 3 oraz ust. 3 pkt 5 i 6 ustawy, lub płatności w ramach budżetu środków europejskich, z wyłączeniem dochodów klasyfikowanych w paragrafie 205 - refundacja poniesionych wydatków "Odra rzeka, która nie zna granic"</t>
  </si>
  <si>
    <t>1. 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625 - Szlak
Matki Boskiej po obu stronach granicy</t>
  </si>
  <si>
    <t>2. Środki Europejskiego funduszu w ramach Regionalnego Programu Operacyjnego Województwa Śląskiego na lata 2014-2020, na realizację zadania pn. "Szerokie tory do kultury - inwestycja w zabytkową stację kolejki wąskotorowej w Rudach"</t>
  </si>
  <si>
    <t>3. Wkład UE w ramach RPOWŚ na przekształcenie poprzemysłowego terenu pod teren inwestycyjny w Kuźni Raciborskiej</t>
  </si>
  <si>
    <t>a) wkład UE w ramach RPOWŚ na przebudowę drogi gminnej ul. Powstańców w Kuźni Raciborskiej</t>
  </si>
  <si>
    <t xml:space="preserve">c) wkład UE w ramach PROW na przebudowę drogi gminnej ul. Cysterska i ul. Sobieskiego w Rudach </t>
  </si>
  <si>
    <t>4. Wpływy z różnych opłat (MOKSiR - opłaty zgodnie z umową, wpływy za opóźnienia w transakcjach handlowych)</t>
  </si>
  <si>
    <t>9. Środki otrzymane od pozostałych jednostek zaliczanych do sektora finansów publicznych na realizację zadań bieżących jednostek zaliczanych do sektora finansów publicznych - środki z WFOŚiGW na realizację
projektu "Zielona Pracownia 2020"</t>
  </si>
  <si>
    <t>10. Dotacje celowe w ramach programów finansowanych z udziałem środków europejskich oraz środków, o których mowa w art. 5 ust. 1 pkt 3 oraz ust. 3 pkt 5 i 6 ustawy, lub płatności w ramach budżetu środków europejskich, z wyłączeniem dochodów klasyfikowanych w paragrafie 625 (Równość szans - równa edukacja -
zajęcia terapeutyczne w przedszkolach
w Kuźni Raciborskiej)</t>
  </si>
  <si>
    <t xml:space="preserve">11. Wpływy pozostałych środków finansowych w przedszkolach - prowizja za terminowe odprowadzenie podatku </t>
  </si>
  <si>
    <t>12. Wpływy z różnych opłat - opłata za wychowanie przedszkolne z innych gmin</t>
  </si>
  <si>
    <t>13. Pozostałe odsetki - naliczone odsetki od środków zgromadzonych na rachunku bankowym przedszkola</t>
  </si>
  <si>
    <t>14. Dotacja celowa otrzymana z budżetu państwa na realizację własnych zadań bieżących gminy - w zakresie wychowania przedszkolnego</t>
  </si>
  <si>
    <t>15. Dochody z najmu i dzierżawy  - wynajem autokaru</t>
  </si>
  <si>
    <t>16. Wpływy z usług- opłata za wyżywienie dzieci</t>
  </si>
  <si>
    <t>17. Dotacje celowe otrzymane z budżetu państwa na realizację własnych zadań bieżacych gminy- specjalna organizacja nauki i metod pracy dla dzieci w przedszkolach</t>
  </si>
  <si>
    <t>1. Środki otrzymane od pozostałych jednostek zaliczanych do sektora finansów publicznych na finansowanie lub dofinansowanie kosztów realizacji inwestycji i zakupów inwestycyjnych - jednostek zaliczanych do sektora finansów publicznych - refundacja z WFOŚiGW  realizacji zadania "Zielona Pracownia" w Szkole Podstawowej w Kuźni Raciborskiej</t>
  </si>
  <si>
    <t>2. Dotacje celowe w ramach programów finansowanych z udziałem środków europejskich oraz środków, o których mowa w art. 5 ust. 1 pkt 3 oraz ust. 3 pkt 5 i 6 ustawy, lub płatności w ramach budżetu środków europejskich, z wyłączeniem dochodów klasyfikowanych w paragrafie 625 (Równość szans - równa edukacja -
zajęcia terapeutyczne w przedszkolach
w Kuźni Raciborskiej)</t>
  </si>
  <si>
    <t>1. Dotacje celowe w ramach programów finansowanych z udziałem środków europejskich oraz środków, o których mowa w art. 5 ust. 1 pkt 3 oraz ust. 3 pkt 5 i 6 ustawy, lub płatności w ramach budżetu środków europejskich (drogi publiczne gminne) w tym:</t>
  </si>
  <si>
    <t>*Dochody majątkowe:</t>
  </si>
  <si>
    <t xml:space="preserve">Załącznik Nr 1 do Zarządzenia Nr B.0050.245.2020 Burmistrza Miasta Kuźnia Raciborska
</t>
  </si>
  <si>
    <t>z dnia 27 sierpnia 2020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</si>
</sst>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0_ ;\-#,##0.00\ 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0\-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10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10" xfId="0" applyNumberFormat="1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10" fontId="19" fillId="0" borderId="10" xfId="0" applyNumberFormat="1" applyFont="1" applyBorder="1" applyAlignment="1" applyProtection="1">
      <alignment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 shrinkToFit="1"/>
      <protection/>
    </xf>
    <xf numFmtId="1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52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wrapText="1"/>
      <protection/>
    </xf>
    <xf numFmtId="10" fontId="20" fillId="0" borderId="11" xfId="0" applyNumberFormat="1" applyFont="1" applyBorder="1" applyAlignment="1" applyProtection="1">
      <alignment horizontal="center" wrapText="1"/>
      <protection/>
    </xf>
    <xf numFmtId="0" fontId="19" fillId="0" borderId="11" xfId="0" applyFont="1" applyBorder="1" applyAlignment="1">
      <alignment horizontal="right" vertical="center"/>
    </xf>
    <xf numFmtId="49" fontId="20" fillId="20" borderId="11" xfId="0" applyNumberFormat="1" applyFont="1" applyFill="1" applyBorder="1" applyAlignment="1" applyProtection="1">
      <alignment horizontal="center" vertical="center" wrapText="1"/>
      <protection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4" fontId="20" fillId="20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52" applyNumberFormat="1" applyFont="1" applyFill="1" applyBorder="1" applyAlignment="1" applyProtection="1">
      <alignment horizontal="right" vertical="center" wrapText="1"/>
      <protection/>
    </xf>
    <xf numFmtId="4" fontId="20" fillId="20" borderId="11" xfId="52" applyNumberFormat="1" applyFont="1" applyFill="1" applyBorder="1" applyAlignment="1" applyProtection="1">
      <alignment horizontal="right" vertical="center" wrapText="1"/>
      <protection/>
    </xf>
    <xf numFmtId="49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1" xfId="0" applyNumberFormat="1" applyFont="1" applyFill="1" applyBorder="1" applyAlignment="1" applyProtection="1">
      <alignment horizontal="right" vertical="center" wrapText="1"/>
      <protection/>
    </xf>
    <xf numFmtId="10" fontId="20" fillId="25" borderId="11" xfId="52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Border="1" applyAlignment="1">
      <alignment horizontal="right" vertical="center"/>
    </xf>
    <xf numFmtId="49" fontId="19" fillId="26" borderId="11" xfId="0" applyNumberFormat="1" applyFont="1" applyFill="1" applyBorder="1" applyAlignment="1" applyProtection="1">
      <alignment horizontal="center" vertical="center" wrapText="1"/>
      <protection/>
    </xf>
    <xf numFmtId="0" fontId="19" fillId="26" borderId="11" xfId="0" applyNumberFormat="1" applyFont="1" applyFill="1" applyBorder="1" applyAlignment="1" applyProtection="1">
      <alignment horizontal="left" vertical="center" wrapText="1"/>
      <protection/>
    </xf>
    <xf numFmtId="4" fontId="19" fillId="26" borderId="11" xfId="0" applyNumberFormat="1" applyFont="1" applyFill="1" applyBorder="1" applyAlignment="1" applyProtection="1">
      <alignment horizontal="right" vertical="center" wrapText="1"/>
      <protection/>
    </xf>
    <xf numFmtId="10" fontId="19" fillId="26" borderId="11" xfId="52" applyNumberFormat="1" applyFont="1" applyFill="1" applyBorder="1" applyAlignment="1" applyProtection="1">
      <alignment horizontal="right" vertical="center" wrapText="1"/>
      <protection/>
    </xf>
    <xf numFmtId="4" fontId="19" fillId="26" borderId="11" xfId="4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horizontal="center" vertical="center" wrapText="1"/>
      <protection/>
    </xf>
    <xf numFmtId="0" fontId="19" fillId="25" borderId="11" xfId="0" applyNumberFormat="1" applyFont="1" applyFill="1" applyBorder="1" applyAlignment="1" applyProtection="1">
      <alignment horizontal="left" vertical="center" wrapText="1"/>
      <protection/>
    </xf>
    <xf numFmtId="10" fontId="19" fillId="25" borderId="11" xfId="5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vertical="center" wrapText="1"/>
      <protection/>
    </xf>
    <xf numFmtId="4" fontId="19" fillId="26" borderId="11" xfId="0" applyNumberFormat="1" applyFont="1" applyFill="1" applyBorder="1" applyAlignment="1">
      <alignment horizontal="right" vertical="center"/>
    </xf>
    <xf numFmtId="0" fontId="19" fillId="0" borderId="11" xfId="0" applyNumberFormat="1" applyFont="1" applyBorder="1" applyAlignment="1" applyProtection="1">
      <alignment horizontal="left" vertical="center" wrapText="1"/>
      <protection/>
    </xf>
    <xf numFmtId="10" fontId="19" fillId="0" borderId="11" xfId="52" applyNumberFormat="1" applyFont="1" applyBorder="1" applyAlignment="1" applyProtection="1">
      <alignment horizontal="right" vertical="center" wrapText="1"/>
      <protection/>
    </xf>
    <xf numFmtId="4" fontId="19" fillId="26" borderId="11" xfId="52" applyNumberFormat="1" applyFont="1" applyFill="1" applyBorder="1" applyAlignment="1" applyProtection="1">
      <alignment horizontal="right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10" fontId="20" fillId="0" borderId="11" xfId="52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10" fontId="19" fillId="0" borderId="11" xfId="52" applyNumberFormat="1" applyFont="1" applyFill="1" applyBorder="1" applyAlignment="1" applyProtection="1">
      <alignment horizontal="right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4" fontId="19" fillId="0" borderId="11" xfId="0" applyNumberFormat="1" applyFont="1" applyFill="1" applyBorder="1" applyAlignment="1" applyProtection="1">
      <alignment horizontal="right" vertical="center" wrapText="1"/>
      <protection/>
    </xf>
    <xf numFmtId="49" fontId="21" fillId="27" borderId="11" xfId="0" applyNumberFormat="1" applyFont="1" applyFill="1" applyBorder="1" applyAlignment="1" applyProtection="1">
      <alignment vertical="center" wrapText="1"/>
      <protection locked="0"/>
    </xf>
    <xf numFmtId="49" fontId="19" fillId="0" borderId="11" xfId="0" applyNumberFormat="1" applyFont="1" applyFill="1" applyBorder="1" applyAlignment="1" applyProtection="1">
      <alignment vertical="center" wrapText="1"/>
      <protection/>
    </xf>
    <xf numFmtId="49" fontId="20" fillId="26" borderId="11" xfId="0" applyNumberFormat="1" applyFont="1" applyFill="1" applyBorder="1" applyAlignment="1">
      <alignment horizontal="center" wrapText="1"/>
    </xf>
    <xf numFmtId="2" fontId="19" fillId="0" borderId="0" xfId="0" applyNumberFormat="1" applyFont="1" applyAlignment="1">
      <alignment/>
    </xf>
    <xf numFmtId="0" fontId="19" fillId="0" borderId="11" xfId="0" applyFont="1" applyBorder="1" applyAlignment="1">
      <alignment vertical="center" wrapText="1"/>
    </xf>
    <xf numFmtId="49" fontId="19" fillId="26" borderId="11" xfId="0" applyNumberFormat="1" applyFont="1" applyFill="1" applyBorder="1" applyAlignment="1" applyProtection="1">
      <alignment vertical="center" wrapText="1"/>
      <protection/>
    </xf>
    <xf numFmtId="10" fontId="20" fillId="0" borderId="11" xfId="52" applyNumberFormat="1" applyFont="1" applyBorder="1" applyAlignment="1" applyProtection="1">
      <alignment horizontal="right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1" xfId="0" applyNumberFormat="1" applyFont="1" applyFill="1" applyBorder="1" applyAlignment="1" applyProtection="1">
      <alignment horizontal="left" vertical="center" wrapText="1"/>
      <protection/>
    </xf>
    <xf numFmtId="49" fontId="23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left" vertical="center" wrapText="1"/>
      <protection/>
    </xf>
    <xf numFmtId="49" fontId="24" fillId="20" borderId="11" xfId="0" applyNumberFormat="1" applyFont="1" applyFill="1" applyBorder="1" applyAlignment="1" applyProtection="1">
      <alignment horizontal="center" vertical="center" wrapText="1"/>
      <protection/>
    </xf>
    <xf numFmtId="0" fontId="24" fillId="20" borderId="11" xfId="0" applyNumberFormat="1" applyFont="1" applyFill="1" applyBorder="1" applyAlignment="1" applyProtection="1">
      <alignment horizontal="left" vertical="center" wrapText="1"/>
      <protection/>
    </xf>
    <xf numFmtId="49" fontId="24" fillId="25" borderId="11" xfId="0" applyNumberFormat="1" applyFont="1" applyFill="1" applyBorder="1" applyAlignment="1" applyProtection="1">
      <alignment horizontal="center" vertical="center" wrapText="1"/>
      <protection/>
    </xf>
    <xf numFmtId="0" fontId="21" fillId="26" borderId="11" xfId="0" applyNumberFormat="1" applyFont="1" applyFill="1" applyBorder="1" applyAlignment="1" applyProtection="1">
      <alignment horizontal="left" vertical="center" wrapText="1"/>
      <protection/>
    </xf>
    <xf numFmtId="0" fontId="21" fillId="25" borderId="11" xfId="0" applyNumberFormat="1" applyFont="1" applyFill="1" applyBorder="1" applyAlignment="1" applyProtection="1">
      <alignment horizontal="left" vertical="center" wrapText="1"/>
      <protection/>
    </xf>
    <xf numFmtId="49" fontId="20" fillId="20" borderId="11" xfId="0" applyNumberFormat="1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>
      <alignment/>
    </xf>
    <xf numFmtId="4" fontId="19" fillId="0" borderId="0" xfId="0" applyNumberFormat="1" applyFont="1" applyAlignment="1">
      <alignment/>
    </xf>
    <xf numFmtId="165" fontId="19" fillId="0" borderId="0" xfId="42" applyFont="1" applyAlignment="1">
      <alignment/>
    </xf>
    <xf numFmtId="4" fontId="19" fillId="0" borderId="11" xfId="0" applyNumberFormat="1" applyFont="1" applyFill="1" applyBorder="1" applyAlignment="1">
      <alignment vertical="center" wrapText="1"/>
    </xf>
    <xf numFmtId="49" fontId="19" fillId="27" borderId="11" xfId="0" applyNumberFormat="1" applyFont="1" applyFill="1" applyBorder="1" applyAlignment="1" applyProtection="1">
      <alignment vertical="center" wrapText="1"/>
      <protection locked="0"/>
    </xf>
    <xf numFmtId="4" fontId="19" fillId="25" borderId="11" xfId="0" applyNumberFormat="1" applyFont="1" applyFill="1" applyBorder="1" applyAlignment="1" applyProtection="1">
      <alignment horizontal="right" vertical="center" wrapText="1"/>
      <protection/>
    </xf>
    <xf numFmtId="4" fontId="19" fillId="25" borderId="11" xfId="0" applyNumberFormat="1" applyFont="1" applyFill="1" applyBorder="1" applyAlignment="1">
      <alignment horizontal="right" vertical="center"/>
    </xf>
    <xf numFmtId="10" fontId="20" fillId="20" borderId="11" xfId="0" applyNumberFormat="1" applyFont="1" applyFill="1" applyBorder="1" applyAlignment="1" applyProtection="1">
      <alignment horizontal="right" vertical="center" wrapText="1"/>
      <protection/>
    </xf>
    <xf numFmtId="10" fontId="19" fillId="26" borderId="11" xfId="0" applyNumberFormat="1" applyFont="1" applyFill="1" applyBorder="1" applyAlignment="1" applyProtection="1">
      <alignment horizontal="right" vertical="center" wrapText="1"/>
      <protection/>
    </xf>
    <xf numFmtId="0" fontId="19" fillId="25" borderId="11" xfId="0" applyNumberFormat="1" applyFont="1" applyFill="1" applyBorder="1" applyAlignment="1" applyProtection="1">
      <alignment vertical="center" wrapText="1"/>
      <protection locked="0"/>
    </xf>
    <xf numFmtId="0" fontId="19" fillId="25" borderId="0" xfId="0" applyFont="1" applyFill="1" applyAlignment="1">
      <alignment/>
    </xf>
    <xf numFmtId="49" fontId="19" fillId="25" borderId="0" xfId="0" applyNumberFormat="1" applyFont="1" applyFill="1" applyAlignment="1">
      <alignment/>
    </xf>
    <xf numFmtId="49" fontId="19" fillId="25" borderId="12" xfId="0" applyNumberFormat="1" applyFont="1" applyFill="1" applyBorder="1" applyAlignment="1" applyProtection="1">
      <alignment horizontal="center" vertical="center" wrapText="1"/>
      <protection/>
    </xf>
    <xf numFmtId="49" fontId="19" fillId="25" borderId="13" xfId="0" applyNumberFormat="1" applyFont="1" applyFill="1" applyBorder="1" applyAlignment="1" applyProtection="1">
      <alignment horizontal="center" vertical="center" wrapText="1"/>
      <protection/>
    </xf>
    <xf numFmtId="0" fontId="19" fillId="25" borderId="11" xfId="0" applyNumberFormat="1" applyFont="1" applyFill="1" applyBorder="1" applyAlignment="1" applyProtection="1">
      <alignment vertical="center" wrapText="1"/>
      <protection/>
    </xf>
    <xf numFmtId="49" fontId="20" fillId="20" borderId="11" xfId="0" applyNumberFormat="1" applyFont="1" applyFill="1" applyBorder="1" applyAlignment="1" applyProtection="1">
      <alignment horizontal="left" vertical="center" wrapText="1"/>
      <protection/>
    </xf>
    <xf numFmtId="4" fontId="27" fillId="25" borderId="11" xfId="0" applyNumberFormat="1" applyFont="1" applyFill="1" applyBorder="1" applyAlignment="1" applyProtection="1">
      <alignment horizontal="right" vertical="center" wrapText="1"/>
      <protection/>
    </xf>
    <xf numFmtId="4" fontId="28" fillId="25" borderId="11" xfId="0" applyNumberFormat="1" applyFont="1" applyFill="1" applyBorder="1" applyAlignment="1" applyProtection="1">
      <alignment horizontal="right" vertical="center" wrapText="1"/>
      <protection/>
    </xf>
    <xf numFmtId="4" fontId="28" fillId="0" borderId="11" xfId="0" applyNumberFormat="1" applyFont="1" applyBorder="1" applyAlignment="1" applyProtection="1">
      <alignment horizontal="right" vertical="center" wrapText="1"/>
      <protection/>
    </xf>
    <xf numFmtId="4" fontId="27" fillId="0" borderId="11" xfId="0" applyNumberFormat="1" applyFont="1" applyFill="1" applyBorder="1" applyAlignment="1" applyProtection="1">
      <alignment horizontal="right" vertical="center" wrapText="1"/>
      <protection/>
    </xf>
    <xf numFmtId="4" fontId="28" fillId="0" borderId="11" xfId="0" applyNumberFormat="1" applyFont="1" applyFill="1" applyBorder="1" applyAlignment="1" applyProtection="1">
      <alignment horizontal="right" vertical="center" wrapText="1"/>
      <protection/>
    </xf>
    <xf numFmtId="4" fontId="28" fillId="0" borderId="11" xfId="0" applyNumberFormat="1" applyFont="1" applyBorder="1" applyAlignment="1">
      <alignment horizontal="right" vertical="center"/>
    </xf>
    <xf numFmtId="4" fontId="28" fillId="0" borderId="11" xfId="0" applyNumberFormat="1" applyFont="1" applyFill="1" applyBorder="1" applyAlignment="1">
      <alignment horizontal="right" vertical="center"/>
    </xf>
    <xf numFmtId="4" fontId="28" fillId="25" borderId="11" xfId="42" applyNumberFormat="1" applyFont="1" applyFill="1" applyBorder="1" applyAlignment="1" applyProtection="1">
      <alignment horizontal="right" vertical="center" wrapText="1"/>
      <protection/>
    </xf>
    <xf numFmtId="10" fontId="20" fillId="28" borderId="11" xfId="52" applyNumberFormat="1" applyFont="1" applyFill="1" applyBorder="1" applyAlignment="1" applyProtection="1">
      <alignment horizontal="right" vertical="center" wrapText="1"/>
      <protection/>
    </xf>
    <xf numFmtId="10" fontId="20" fillId="29" borderId="11" xfId="52" applyNumberFormat="1" applyFont="1" applyFill="1" applyBorder="1" applyAlignment="1" applyProtection="1">
      <alignment horizontal="right" vertical="center" wrapText="1"/>
      <protection/>
    </xf>
    <xf numFmtId="0" fontId="19" fillId="29" borderId="11" xfId="0" applyNumberFormat="1" applyFont="1" applyFill="1" applyBorder="1" applyAlignment="1" applyProtection="1">
      <alignment horizontal="left" vertical="center" wrapText="1"/>
      <protection/>
    </xf>
    <xf numFmtId="10" fontId="19" fillId="29" borderId="11" xfId="52" applyNumberFormat="1" applyFont="1" applyFill="1" applyBorder="1" applyAlignment="1" applyProtection="1">
      <alignment horizontal="right" vertical="center" wrapText="1"/>
      <protection/>
    </xf>
    <xf numFmtId="4" fontId="19" fillId="29" borderId="11" xfId="0" applyNumberFormat="1" applyFont="1" applyFill="1" applyBorder="1" applyAlignment="1">
      <alignment horizontal="right" vertical="center"/>
    </xf>
    <xf numFmtId="0" fontId="19" fillId="28" borderId="11" xfId="0" applyNumberFormat="1" applyFont="1" applyFill="1" applyBorder="1" applyAlignment="1" applyProtection="1">
      <alignment horizontal="left" vertical="center" wrapText="1"/>
      <protection/>
    </xf>
    <xf numFmtId="4" fontId="19" fillId="25" borderId="11" xfId="42" applyNumberFormat="1" applyFont="1" applyFill="1" applyBorder="1" applyAlignment="1" applyProtection="1">
      <alignment horizontal="right" vertical="center" wrapText="1"/>
      <protection/>
    </xf>
    <xf numFmtId="4" fontId="20" fillId="0" borderId="11" xfId="0" applyNumberFormat="1" applyFont="1" applyFill="1" applyBorder="1" applyAlignment="1" applyProtection="1">
      <alignment horizontal="right" vertical="center" wrapText="1"/>
      <protection/>
    </xf>
    <xf numFmtId="4" fontId="19" fillId="29" borderId="11" xfId="42" applyNumberFormat="1" applyFont="1" applyFill="1" applyBorder="1" applyAlignment="1" applyProtection="1">
      <alignment horizontal="right" vertical="center" wrapText="1"/>
      <protection/>
    </xf>
    <xf numFmtId="0" fontId="21" fillId="29" borderId="11" xfId="0" applyNumberFormat="1" applyFont="1" applyFill="1" applyBorder="1" applyAlignment="1" applyProtection="1">
      <alignment horizontal="left" vertical="center" wrapText="1"/>
      <protection/>
    </xf>
    <xf numFmtId="49" fontId="21" fillId="25" borderId="14" xfId="0" applyNumberFormat="1" applyFont="1" applyFill="1" applyBorder="1" applyAlignment="1" applyProtection="1">
      <alignment horizontal="center" vertical="center" wrapText="1"/>
      <protection/>
    </xf>
    <xf numFmtId="49" fontId="21" fillId="25" borderId="15" xfId="0" applyNumberFormat="1" applyFont="1" applyFill="1" applyBorder="1" applyAlignment="1" applyProtection="1">
      <alignment horizontal="center" vertical="center" wrapText="1"/>
      <protection/>
    </xf>
    <xf numFmtId="10" fontId="19" fillId="30" borderId="11" xfId="52" applyNumberFormat="1" applyFont="1" applyFill="1" applyBorder="1" applyAlignment="1" applyProtection="1">
      <alignment horizontal="right" vertical="center" wrapText="1"/>
      <protection/>
    </xf>
    <xf numFmtId="4" fontId="20" fillId="0" borderId="11" xfId="0" applyNumberFormat="1" applyFont="1" applyBorder="1" applyAlignment="1" applyProtection="1">
      <alignment horizontal="right" vertical="center" wrapText="1"/>
      <protection/>
    </xf>
    <xf numFmtId="4" fontId="19" fillId="28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" fontId="19" fillId="29" borderId="11" xfId="0" applyNumberFormat="1" applyFont="1" applyFill="1" applyBorder="1" applyAlignment="1" applyProtection="1">
      <alignment horizontal="right" vertical="center" wrapText="1"/>
      <protection/>
    </xf>
    <xf numFmtId="49" fontId="20" fillId="28" borderId="11" xfId="0" applyNumberFormat="1" applyFont="1" applyFill="1" applyBorder="1" applyAlignment="1" applyProtection="1">
      <alignment horizontal="center" vertical="center" wrapText="1"/>
      <protection/>
    </xf>
    <xf numFmtId="49" fontId="19" fillId="28" borderId="11" xfId="0" applyNumberFormat="1" applyFont="1" applyFill="1" applyBorder="1" applyAlignment="1" applyProtection="1">
      <alignment horizontal="center" vertical="center" wrapText="1"/>
      <protection/>
    </xf>
    <xf numFmtId="4" fontId="28" fillId="28" borderId="11" xfId="0" applyNumberFormat="1" applyFont="1" applyFill="1" applyBorder="1" applyAlignment="1" applyProtection="1">
      <alignment horizontal="right" vertical="center" wrapText="1"/>
      <protection/>
    </xf>
    <xf numFmtId="10" fontId="19" fillId="28" borderId="11" xfId="52" applyNumberFormat="1" applyFont="1" applyFill="1" applyBorder="1" applyAlignment="1" applyProtection="1">
      <alignment horizontal="right" vertical="center" wrapText="1"/>
      <protection/>
    </xf>
    <xf numFmtId="4" fontId="28" fillId="28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right"/>
    </xf>
    <xf numFmtId="4" fontId="19" fillId="29" borderId="0" xfId="0" applyNumberFormat="1" applyFont="1" applyFill="1" applyAlignment="1">
      <alignment/>
    </xf>
    <xf numFmtId="4" fontId="20" fillId="29" borderId="11" xfId="0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Fill="1" applyBorder="1" applyAlignment="1">
      <alignment vertical="center"/>
    </xf>
    <xf numFmtId="167" fontId="19" fillId="0" borderId="11" xfId="58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vertical="center" wrapText="1"/>
    </xf>
    <xf numFmtId="167" fontId="19" fillId="0" borderId="16" xfId="58" applyNumberFormat="1" applyFont="1" applyBorder="1" applyAlignment="1">
      <alignment horizontal="right" vertical="center" wrapText="1"/>
    </xf>
    <xf numFmtId="4" fontId="19" fillId="0" borderId="16" xfId="0" applyNumberFormat="1" applyFont="1" applyBorder="1" applyAlignment="1">
      <alignment vertical="center" wrapText="1"/>
    </xf>
    <xf numFmtId="10" fontId="19" fillId="25" borderId="16" xfId="52" applyNumberFormat="1" applyFont="1" applyFill="1" applyBorder="1" applyAlignment="1" applyProtection="1">
      <alignment horizontal="right" vertical="center" wrapText="1"/>
      <protection/>
    </xf>
    <xf numFmtId="4" fontId="19" fillId="0" borderId="16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wrapText="1"/>
    </xf>
    <xf numFmtId="0" fontId="19" fillId="0" borderId="0" xfId="0" applyFont="1" applyAlignment="1">
      <alignment wrapText="1"/>
    </xf>
    <xf numFmtId="49" fontId="19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10" fontId="20" fillId="26" borderId="11" xfId="0" applyNumberFormat="1" applyFont="1" applyFill="1" applyBorder="1" applyAlignment="1" applyProtection="1">
      <alignment horizontal="right" vertical="center" wrapText="1"/>
      <protection/>
    </xf>
    <xf numFmtId="49" fontId="19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25" borderId="19" xfId="0" applyNumberFormat="1" applyFont="1" applyFill="1" applyBorder="1" applyAlignment="1" applyProtection="1">
      <alignment horizontal="center" vertical="center" wrapText="1"/>
      <protection/>
    </xf>
    <xf numFmtId="49" fontId="19" fillId="25" borderId="20" xfId="0" applyNumberFormat="1" applyFont="1" applyFill="1" applyBorder="1" applyAlignment="1" applyProtection="1">
      <alignment horizontal="center" vertical="center" wrapText="1"/>
      <protection/>
    </xf>
    <xf numFmtId="49" fontId="19" fillId="25" borderId="12" xfId="0" applyNumberFormat="1" applyFont="1" applyFill="1" applyBorder="1" applyAlignment="1" applyProtection="1">
      <alignment horizontal="center" vertical="center" wrapText="1"/>
      <protection/>
    </xf>
    <xf numFmtId="49" fontId="19" fillId="25" borderId="13" xfId="0" applyNumberFormat="1" applyFont="1" applyFill="1" applyBorder="1" applyAlignment="1" applyProtection="1">
      <alignment horizontal="center" vertical="center" wrapText="1"/>
      <protection/>
    </xf>
    <xf numFmtId="49" fontId="19" fillId="25" borderId="14" xfId="0" applyNumberFormat="1" applyFont="1" applyFill="1" applyBorder="1" applyAlignment="1" applyProtection="1">
      <alignment horizontal="center" vertical="center" wrapText="1"/>
      <protection/>
    </xf>
    <xf numFmtId="49" fontId="19" fillId="25" borderId="15" xfId="0" applyNumberFormat="1" applyFont="1" applyFill="1" applyBorder="1" applyAlignment="1" applyProtection="1">
      <alignment horizontal="center" vertical="center" wrapText="1"/>
      <protection/>
    </xf>
    <xf numFmtId="49" fontId="19" fillId="29" borderId="14" xfId="0" applyNumberFormat="1" applyFont="1" applyFill="1" applyBorder="1" applyAlignment="1" applyProtection="1">
      <alignment horizontal="center" vertical="center" wrapText="1"/>
      <protection/>
    </xf>
    <xf numFmtId="49" fontId="19" fillId="29" borderId="15" xfId="0" applyNumberFormat="1" applyFont="1" applyFill="1" applyBorder="1" applyAlignment="1" applyProtection="1">
      <alignment horizontal="center" vertical="center" wrapText="1"/>
      <protection/>
    </xf>
    <xf numFmtId="49" fontId="21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25" borderId="17" xfId="0" applyNumberFormat="1" applyFont="1" applyFill="1" applyBorder="1" applyAlignment="1" applyProtection="1">
      <alignment horizontal="center" vertical="center" wrapText="1"/>
      <protection/>
    </xf>
    <xf numFmtId="49" fontId="19" fillId="25" borderId="18" xfId="0" applyNumberFormat="1" applyFont="1" applyFill="1" applyBorder="1" applyAlignment="1" applyProtection="1">
      <alignment horizontal="center" vertical="center" wrapText="1"/>
      <protection/>
    </xf>
    <xf numFmtId="0" fontId="19" fillId="25" borderId="17" xfId="0" applyNumberFormat="1" applyFont="1" applyFill="1" applyBorder="1" applyAlignment="1" applyProtection="1">
      <alignment horizontal="center" vertical="center" wrapText="1"/>
      <protection/>
    </xf>
    <xf numFmtId="0" fontId="19" fillId="25" borderId="18" xfId="0" applyNumberFormat="1" applyFont="1" applyFill="1" applyBorder="1" applyAlignment="1" applyProtection="1">
      <alignment horizontal="center" vertical="center" wrapText="1"/>
      <protection/>
    </xf>
    <xf numFmtId="0" fontId="19" fillId="25" borderId="19" xfId="0" applyNumberFormat="1" applyFont="1" applyFill="1" applyBorder="1" applyAlignment="1" applyProtection="1">
      <alignment horizontal="center" vertical="center" wrapText="1"/>
      <protection/>
    </xf>
    <xf numFmtId="0" fontId="19" fillId="25" borderId="20" xfId="0" applyNumberFormat="1" applyFont="1" applyFill="1" applyBorder="1" applyAlignment="1" applyProtection="1">
      <alignment horizontal="center" vertical="center" wrapText="1"/>
      <protection/>
    </xf>
    <xf numFmtId="49" fontId="24" fillId="29" borderId="14" xfId="0" applyNumberFormat="1" applyFont="1" applyFill="1" applyBorder="1" applyAlignment="1" applyProtection="1">
      <alignment horizontal="center" vertical="center" wrapText="1"/>
      <protection/>
    </xf>
    <xf numFmtId="49" fontId="24" fillId="29" borderId="15" xfId="0" applyNumberFormat="1" applyFont="1" applyFill="1" applyBorder="1" applyAlignment="1" applyProtection="1">
      <alignment horizontal="center" vertical="center" wrapText="1"/>
      <protection/>
    </xf>
    <xf numFmtId="49" fontId="21" fillId="25" borderId="14" xfId="0" applyNumberFormat="1" applyFont="1" applyFill="1" applyBorder="1" applyAlignment="1" applyProtection="1">
      <alignment horizontal="center" vertical="center" wrapText="1"/>
      <protection/>
    </xf>
    <xf numFmtId="49" fontId="21" fillId="25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49" fontId="19" fillId="28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9" xfId="0" applyNumberFormat="1" applyFont="1" applyFill="1" applyBorder="1" applyAlignment="1" applyProtection="1">
      <alignment horizontal="center" vertical="center" wrapText="1"/>
      <protection/>
    </xf>
    <xf numFmtId="49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right" vertical="center" wrapText="1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0" borderId="17" xfId="0" applyNumberFormat="1" applyFont="1" applyBorder="1" applyAlignment="1" applyProtection="1">
      <alignment horizontal="center" vertical="center" wrapText="1"/>
      <protection/>
    </xf>
    <xf numFmtId="49" fontId="19" fillId="0" borderId="18" xfId="0" applyNumberFormat="1" applyFont="1" applyBorder="1" applyAlignment="1" applyProtection="1">
      <alignment horizontal="center" vertical="center" wrapText="1"/>
      <protection/>
    </xf>
    <xf numFmtId="49" fontId="19" fillId="0" borderId="19" xfId="0" applyNumberFormat="1" applyFont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center" vertical="center" wrapText="1"/>
      <protection/>
    </xf>
    <xf numFmtId="49" fontId="19" fillId="0" borderId="12" xfId="0" applyNumberFormat="1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10" fontId="19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tabSelected="1" zoomScalePageLayoutView="0" workbookViewId="0" topLeftCell="A172">
      <selection activeCell="K5" sqref="K5"/>
    </sheetView>
  </sheetViews>
  <sheetFormatPr defaultColWidth="9.140625" defaultRowHeight="12.75"/>
  <cols>
    <col min="1" max="1" width="4.00390625" style="1" bestFit="1" customWidth="1"/>
    <col min="2" max="2" width="8.140625" style="2" customWidth="1"/>
    <col min="3" max="3" width="38.28125" style="1" customWidth="1"/>
    <col min="4" max="4" width="17.7109375" style="1" customWidth="1"/>
    <col min="5" max="5" width="18.421875" style="1" bestFit="1" customWidth="1"/>
    <col min="6" max="6" width="12.8515625" style="4" customWidth="1"/>
    <col min="7" max="7" width="16.7109375" style="1" customWidth="1"/>
    <col min="8" max="8" width="13.28125" style="1" bestFit="1" customWidth="1"/>
    <col min="9" max="9" width="15.57421875" style="1" customWidth="1"/>
    <col min="10" max="10" width="15.28125" style="1" customWidth="1"/>
    <col min="11" max="11" width="9.140625" style="1" customWidth="1"/>
    <col min="12" max="12" width="9.140625" style="5" customWidth="1"/>
    <col min="13" max="13" width="12.8515625" style="1" bestFit="1" customWidth="1"/>
    <col min="14" max="14" width="12.7109375" style="1" bestFit="1" customWidth="1"/>
    <col min="15" max="16384" width="9.140625" style="1" customWidth="1"/>
  </cols>
  <sheetData>
    <row r="1" ht="15">
      <c r="D1" s="3"/>
    </row>
    <row r="3" spans="1:10" ht="30.75" customHeight="1">
      <c r="A3" s="6"/>
      <c r="B3" s="7"/>
      <c r="C3" s="166" t="s">
        <v>218</v>
      </c>
      <c r="D3" s="166"/>
      <c r="E3" s="166"/>
      <c r="F3" s="166"/>
      <c r="G3" s="166"/>
      <c r="H3" s="166"/>
      <c r="I3" s="166"/>
      <c r="J3" s="166"/>
    </row>
    <row r="4" spans="1:10" ht="23.25" customHeight="1">
      <c r="A4" s="6"/>
      <c r="B4" s="7"/>
      <c r="C4" s="174" t="s">
        <v>219</v>
      </c>
      <c r="D4" s="174"/>
      <c r="E4" s="174"/>
      <c r="F4" s="174"/>
      <c r="G4" s="174"/>
      <c r="H4" s="174"/>
      <c r="I4" s="174"/>
      <c r="J4" s="174"/>
    </row>
    <row r="5" spans="1:10" ht="15.75">
      <c r="A5" s="168" t="s">
        <v>130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36" customHeight="1">
      <c r="A6" s="168" t="s">
        <v>0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6" ht="15.75">
      <c r="A7" s="8"/>
      <c r="B7" s="9"/>
      <c r="C7" s="10"/>
      <c r="D7" s="11"/>
      <c r="E7" s="11"/>
      <c r="F7" s="12"/>
    </row>
    <row r="8" spans="1:10" ht="94.5">
      <c r="A8" s="13" t="s">
        <v>1</v>
      </c>
      <c r="B8" s="14" t="s">
        <v>2</v>
      </c>
      <c r="C8" s="15" t="s">
        <v>3</v>
      </c>
      <c r="D8" s="16" t="s">
        <v>4</v>
      </c>
      <c r="E8" s="17" t="s">
        <v>5</v>
      </c>
      <c r="F8" s="18" t="s">
        <v>6</v>
      </c>
      <c r="G8" s="18" t="s">
        <v>67</v>
      </c>
      <c r="H8" s="18" t="s">
        <v>68</v>
      </c>
      <c r="I8" s="18" t="s">
        <v>69</v>
      </c>
      <c r="J8" s="18" t="s">
        <v>70</v>
      </c>
    </row>
    <row r="9" spans="1:10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</row>
    <row r="10" spans="1:10" ht="15.75">
      <c r="A10" s="20"/>
      <c r="B10" s="20"/>
      <c r="C10" s="21"/>
      <c r="D10" s="22"/>
      <c r="E10" s="22"/>
      <c r="F10" s="23"/>
      <c r="G10" s="24"/>
      <c r="H10" s="24"/>
      <c r="I10" s="24"/>
      <c r="J10" s="24"/>
    </row>
    <row r="11" spans="1:10" ht="15.75">
      <c r="A11" s="25" t="s">
        <v>7</v>
      </c>
      <c r="B11" s="25" t="s">
        <v>8</v>
      </c>
      <c r="C11" s="26" t="s">
        <v>9</v>
      </c>
      <c r="D11" s="27">
        <f>D13</f>
        <v>97209.45</v>
      </c>
      <c r="E11" s="27">
        <f>E13</f>
        <v>97209.45</v>
      </c>
      <c r="F11" s="28">
        <f>E11/D11</f>
        <v>1</v>
      </c>
      <c r="G11" s="29">
        <f>G13</f>
        <v>0</v>
      </c>
      <c r="H11" s="29">
        <f>H13</f>
        <v>0</v>
      </c>
      <c r="I11" s="29">
        <f>I13</f>
        <v>0</v>
      </c>
      <c r="J11" s="29">
        <f>J13</f>
        <v>0</v>
      </c>
    </row>
    <row r="12" spans="1:10" ht="15.75">
      <c r="A12" s="30"/>
      <c r="B12" s="30"/>
      <c r="C12" s="31"/>
      <c r="D12" s="32"/>
      <c r="E12" s="32"/>
      <c r="F12" s="33"/>
      <c r="G12" s="34"/>
      <c r="H12" s="34"/>
      <c r="I12" s="34"/>
      <c r="J12" s="34"/>
    </row>
    <row r="13" spans="1:10" ht="15">
      <c r="A13" s="35"/>
      <c r="B13" s="35"/>
      <c r="C13" s="36" t="s">
        <v>10</v>
      </c>
      <c r="D13" s="37">
        <f>SUM(D14:D14)</f>
        <v>97209.45</v>
      </c>
      <c r="E13" s="37">
        <f>SUM(E14:E14)</f>
        <v>97209.45</v>
      </c>
      <c r="F13" s="38">
        <f>E13/D13</f>
        <v>1</v>
      </c>
      <c r="G13" s="39">
        <f>G14</f>
        <v>0</v>
      </c>
      <c r="H13" s="39">
        <f>H14</f>
        <v>0</v>
      </c>
      <c r="I13" s="39">
        <f>I14</f>
        <v>0</v>
      </c>
      <c r="J13" s="39">
        <f>J14</f>
        <v>0</v>
      </c>
    </row>
    <row r="14" spans="1:10" ht="90">
      <c r="A14" s="169" t="s">
        <v>11</v>
      </c>
      <c r="B14" s="169"/>
      <c r="C14" s="41" t="s">
        <v>118</v>
      </c>
      <c r="D14" s="83">
        <v>97209.45</v>
      </c>
      <c r="E14" s="83">
        <v>97209.45</v>
      </c>
      <c r="F14" s="42">
        <f>E14/D14</f>
        <v>1</v>
      </c>
      <c r="G14" s="34">
        <v>0</v>
      </c>
      <c r="H14" s="34">
        <v>0</v>
      </c>
      <c r="I14" s="34">
        <v>0</v>
      </c>
      <c r="J14" s="34">
        <v>0</v>
      </c>
    </row>
    <row r="15" spans="1:10" ht="15">
      <c r="A15" s="43"/>
      <c r="B15" s="43"/>
      <c r="C15" s="41"/>
      <c r="D15" s="95"/>
      <c r="E15" s="95"/>
      <c r="F15" s="42"/>
      <c r="G15" s="99"/>
      <c r="H15" s="99"/>
      <c r="I15" s="99"/>
      <c r="J15" s="99"/>
    </row>
    <row r="16" spans="1:10" ht="15.75">
      <c r="A16" s="25" t="s">
        <v>12</v>
      </c>
      <c r="B16" s="25" t="s">
        <v>13</v>
      </c>
      <c r="C16" s="26" t="s">
        <v>14</v>
      </c>
      <c r="D16" s="27">
        <f>D18</f>
        <v>0</v>
      </c>
      <c r="E16" s="27">
        <f>E18</f>
        <v>1568.64</v>
      </c>
      <c r="F16" s="28">
        <v>0</v>
      </c>
      <c r="G16" s="29">
        <f>G18</f>
        <v>0</v>
      </c>
      <c r="H16" s="29">
        <f>H18</f>
        <v>1564.83</v>
      </c>
      <c r="I16" s="29">
        <f>I18</f>
        <v>0</v>
      </c>
      <c r="J16" s="29">
        <f>J18</f>
        <v>0</v>
      </c>
    </row>
    <row r="17" spans="1:10" ht="15.75">
      <c r="A17" s="30"/>
      <c r="B17" s="30"/>
      <c r="C17" s="31"/>
      <c r="D17" s="32"/>
      <c r="E17" s="32"/>
      <c r="F17" s="33"/>
      <c r="G17" s="99"/>
      <c r="H17" s="99"/>
      <c r="I17" s="99"/>
      <c r="J17" s="99"/>
    </row>
    <row r="18" spans="1:10" ht="15">
      <c r="A18" s="35"/>
      <c r="B18" s="35"/>
      <c r="C18" s="36" t="s">
        <v>10</v>
      </c>
      <c r="D18" s="37">
        <f>D19</f>
        <v>0</v>
      </c>
      <c r="E18" s="37">
        <f>SUM(E19:E19)</f>
        <v>1568.64</v>
      </c>
      <c r="F18" s="38">
        <v>0</v>
      </c>
      <c r="G18" s="47">
        <f>G19</f>
        <v>0</v>
      </c>
      <c r="H18" s="47">
        <f>H19</f>
        <v>1564.83</v>
      </c>
      <c r="I18" s="47">
        <f>I19</f>
        <v>0</v>
      </c>
      <c r="J18" s="47">
        <f>J19</f>
        <v>0</v>
      </c>
    </row>
    <row r="19" spans="1:10" ht="45" customHeight="1">
      <c r="A19" s="175" t="s">
        <v>11</v>
      </c>
      <c r="B19" s="176"/>
      <c r="C19" s="41" t="s">
        <v>15</v>
      </c>
      <c r="D19" s="83">
        <v>0</v>
      </c>
      <c r="E19" s="83">
        <v>1568.64</v>
      </c>
      <c r="F19" s="42">
        <v>0</v>
      </c>
      <c r="G19" s="34">
        <v>0</v>
      </c>
      <c r="H19" s="34">
        <v>1564.83</v>
      </c>
      <c r="I19" s="34">
        <v>0</v>
      </c>
      <c r="J19" s="34">
        <v>0</v>
      </c>
    </row>
    <row r="20" spans="1:10" ht="15">
      <c r="A20" s="49"/>
      <c r="B20" s="49"/>
      <c r="C20" s="45"/>
      <c r="D20" s="96"/>
      <c r="E20" s="96"/>
      <c r="F20" s="42"/>
      <c r="G20" s="99"/>
      <c r="H20" s="99"/>
      <c r="I20" s="99"/>
      <c r="J20" s="99"/>
    </row>
    <row r="21" spans="1:10" ht="15.75">
      <c r="A21" s="25" t="s">
        <v>50</v>
      </c>
      <c r="B21" s="25" t="s">
        <v>51</v>
      </c>
      <c r="C21" s="26" t="s">
        <v>52</v>
      </c>
      <c r="D21" s="27">
        <f>D23+D28</f>
        <v>3767942.62</v>
      </c>
      <c r="E21" s="27">
        <f>E23+E28</f>
        <v>69002.95</v>
      </c>
      <c r="F21" s="28">
        <v>0</v>
      </c>
      <c r="G21" s="29">
        <f>G23+G28</f>
        <v>21785.96</v>
      </c>
      <c r="H21" s="29">
        <f>H23</f>
        <v>0</v>
      </c>
      <c r="I21" s="29">
        <f>I23</f>
        <v>0</v>
      </c>
      <c r="J21" s="29">
        <f>J23</f>
        <v>0</v>
      </c>
    </row>
    <row r="22" spans="1:12" s="3" customFormat="1" ht="15.75">
      <c r="A22" s="50"/>
      <c r="B22" s="50"/>
      <c r="C22" s="51"/>
      <c r="D22" s="109"/>
      <c r="E22" s="109"/>
      <c r="F22" s="102"/>
      <c r="G22" s="100"/>
      <c r="H22" s="100"/>
      <c r="I22" s="100"/>
      <c r="J22" s="100"/>
      <c r="L22" s="54"/>
    </row>
    <row r="23" spans="1:12" s="3" customFormat="1" ht="15.75">
      <c r="A23" s="55"/>
      <c r="B23" s="55"/>
      <c r="C23" s="36" t="s">
        <v>10</v>
      </c>
      <c r="D23" s="37">
        <f>SUM(D24:D27)</f>
        <v>116463.7</v>
      </c>
      <c r="E23" s="37">
        <f>SUM(E24:E27)</f>
        <v>69002.95</v>
      </c>
      <c r="F23" s="103">
        <v>0</v>
      </c>
      <c r="G23" s="37">
        <f>SUM(G24:G27)</f>
        <v>21785.96</v>
      </c>
      <c r="H23" s="37">
        <f>SUM(H24:H27)</f>
        <v>0</v>
      </c>
      <c r="I23" s="37">
        <f>SUM(I24:I27)</f>
        <v>0</v>
      </c>
      <c r="J23" s="37">
        <f>SUM(J24:J27)</f>
        <v>0</v>
      </c>
      <c r="L23" s="54"/>
    </row>
    <row r="24" spans="1:12" s="3" customFormat="1" ht="60">
      <c r="A24" s="143" t="s">
        <v>11</v>
      </c>
      <c r="B24" s="144"/>
      <c r="C24" s="107" t="s">
        <v>120</v>
      </c>
      <c r="D24" s="116">
        <v>0</v>
      </c>
      <c r="E24" s="116">
        <v>0</v>
      </c>
      <c r="F24" s="122">
        <v>0</v>
      </c>
      <c r="G24" s="116">
        <v>15852.4</v>
      </c>
      <c r="H24" s="116">
        <v>0</v>
      </c>
      <c r="I24" s="116">
        <v>0</v>
      </c>
      <c r="J24" s="116">
        <v>0</v>
      </c>
      <c r="L24" s="54"/>
    </row>
    <row r="25" spans="1:12" s="3" customFormat="1" ht="60.75" customHeight="1">
      <c r="A25" s="170"/>
      <c r="B25" s="171"/>
      <c r="C25" s="58" t="s">
        <v>124</v>
      </c>
      <c r="D25" s="81">
        <v>15000</v>
      </c>
      <c r="E25" s="59">
        <v>7539.25</v>
      </c>
      <c r="F25" s="57">
        <f aca="true" t="shared" si="0" ref="F25:F32">E25/D25</f>
        <v>0.5026166666666667</v>
      </c>
      <c r="G25" s="53">
        <v>5933.56</v>
      </c>
      <c r="H25" s="53">
        <v>0</v>
      </c>
      <c r="I25" s="53">
        <v>0</v>
      </c>
      <c r="J25" s="53">
        <v>0</v>
      </c>
      <c r="L25" s="54"/>
    </row>
    <row r="26" spans="1:12" s="3" customFormat="1" ht="36" customHeight="1">
      <c r="A26" s="170"/>
      <c r="B26" s="171"/>
      <c r="C26" s="58" t="s">
        <v>131</v>
      </c>
      <c r="D26" s="59">
        <v>1463.7</v>
      </c>
      <c r="E26" s="59">
        <v>1463.7</v>
      </c>
      <c r="F26" s="57">
        <f t="shared" si="0"/>
        <v>1</v>
      </c>
      <c r="G26" s="53">
        <v>0</v>
      </c>
      <c r="H26" s="53">
        <v>0</v>
      </c>
      <c r="I26" s="53">
        <v>0</v>
      </c>
      <c r="J26" s="53">
        <v>0</v>
      </c>
      <c r="L26" s="54"/>
    </row>
    <row r="27" spans="1:12" s="3" customFormat="1" ht="65.25" customHeight="1">
      <c r="A27" s="170"/>
      <c r="B27" s="171"/>
      <c r="C27" s="58" t="s">
        <v>132</v>
      </c>
      <c r="D27" s="59">
        <v>100000</v>
      </c>
      <c r="E27" s="59">
        <v>60000</v>
      </c>
      <c r="F27" s="57">
        <f t="shared" si="0"/>
        <v>0.6</v>
      </c>
      <c r="G27" s="53">
        <v>0</v>
      </c>
      <c r="H27" s="53">
        <v>0</v>
      </c>
      <c r="I27" s="53">
        <v>0</v>
      </c>
      <c r="J27" s="53">
        <v>0</v>
      </c>
      <c r="L27" s="54"/>
    </row>
    <row r="28" spans="1:12" s="3" customFormat="1" ht="18" customHeight="1">
      <c r="A28" s="170"/>
      <c r="B28" s="171"/>
      <c r="C28" s="140" t="s">
        <v>217</v>
      </c>
      <c r="D28" s="141">
        <f>D29</f>
        <v>3651478.92</v>
      </c>
      <c r="E28" s="141">
        <f>E29</f>
        <v>0</v>
      </c>
      <c r="F28" s="142">
        <f>E28/D28</f>
        <v>0</v>
      </c>
      <c r="G28" s="141">
        <f>G29</f>
        <v>0</v>
      </c>
      <c r="H28" s="141">
        <f>H29</f>
        <v>0</v>
      </c>
      <c r="I28" s="141">
        <f>I29</f>
        <v>0</v>
      </c>
      <c r="J28" s="141">
        <f>J29</f>
        <v>0</v>
      </c>
      <c r="L28" s="54"/>
    </row>
    <row r="29" spans="1:12" s="3" customFormat="1" ht="126.75" customHeight="1">
      <c r="A29" s="170"/>
      <c r="B29" s="171"/>
      <c r="C29" s="135" t="s">
        <v>216</v>
      </c>
      <c r="D29" s="127">
        <f>SUM(D30:D32)</f>
        <v>3651478.92</v>
      </c>
      <c r="E29" s="127">
        <f>SUM(E30:E32)</f>
        <v>0</v>
      </c>
      <c r="F29" s="57">
        <f t="shared" si="0"/>
        <v>0</v>
      </c>
      <c r="G29" s="127">
        <f>SUM(G30:G32)</f>
        <v>0</v>
      </c>
      <c r="H29" s="127">
        <f>SUM(H30:H32)</f>
        <v>0</v>
      </c>
      <c r="I29" s="127">
        <f>SUM(I30:I32)</f>
        <v>0</v>
      </c>
      <c r="J29" s="127">
        <f>SUM(J30:J32)</f>
        <v>0</v>
      </c>
      <c r="L29" s="54"/>
    </row>
    <row r="30" spans="1:12" s="3" customFormat="1" ht="65.25" customHeight="1">
      <c r="A30" s="170"/>
      <c r="B30" s="171"/>
      <c r="C30" s="58" t="s">
        <v>202</v>
      </c>
      <c r="D30" s="59">
        <v>1515971.8</v>
      </c>
      <c r="E30" s="59">
        <v>0</v>
      </c>
      <c r="F30" s="57">
        <f t="shared" si="0"/>
        <v>0</v>
      </c>
      <c r="G30" s="53">
        <v>0</v>
      </c>
      <c r="H30" s="53">
        <v>0</v>
      </c>
      <c r="I30" s="53">
        <v>0</v>
      </c>
      <c r="J30" s="53">
        <v>0</v>
      </c>
      <c r="L30" s="54"/>
    </row>
    <row r="31" spans="1:12" s="3" customFormat="1" ht="65.25" customHeight="1">
      <c r="A31" s="170"/>
      <c r="B31" s="171"/>
      <c r="C31" s="58" t="s">
        <v>188</v>
      </c>
      <c r="D31" s="59">
        <v>115934.12</v>
      </c>
      <c r="E31" s="59">
        <v>0</v>
      </c>
      <c r="F31" s="57">
        <f t="shared" si="0"/>
        <v>0</v>
      </c>
      <c r="G31" s="53">
        <v>0</v>
      </c>
      <c r="H31" s="53">
        <v>0</v>
      </c>
      <c r="I31" s="53">
        <v>0</v>
      </c>
      <c r="J31" s="53">
        <v>0</v>
      </c>
      <c r="L31" s="54"/>
    </row>
    <row r="32" spans="1:12" s="3" customFormat="1" ht="57.75" customHeight="1">
      <c r="A32" s="172"/>
      <c r="B32" s="173"/>
      <c r="C32" s="135" t="s">
        <v>203</v>
      </c>
      <c r="D32" s="127">
        <v>2019573</v>
      </c>
      <c r="E32" s="127">
        <v>0</v>
      </c>
      <c r="F32" s="57">
        <f t="shared" si="0"/>
        <v>0</v>
      </c>
      <c r="G32" s="127">
        <v>0</v>
      </c>
      <c r="H32" s="127">
        <v>0</v>
      </c>
      <c r="I32" s="127">
        <v>0</v>
      </c>
      <c r="J32" s="127">
        <v>0</v>
      </c>
      <c r="L32" s="54"/>
    </row>
    <row r="33" spans="1:12" s="3" customFormat="1" ht="16.5" customHeight="1">
      <c r="A33" s="56"/>
      <c r="B33" s="56"/>
      <c r="C33" s="58"/>
      <c r="D33" s="98"/>
      <c r="E33" s="98"/>
      <c r="F33" s="52"/>
      <c r="G33" s="100"/>
      <c r="H33" s="100"/>
      <c r="I33" s="100"/>
      <c r="J33" s="100"/>
      <c r="L33" s="54"/>
    </row>
    <row r="34" spans="1:12" s="3" customFormat="1" ht="16.5" customHeight="1">
      <c r="A34" s="25" t="s">
        <v>17</v>
      </c>
      <c r="B34" s="25" t="s">
        <v>58</v>
      </c>
      <c r="C34" s="26" t="s">
        <v>59</v>
      </c>
      <c r="D34" s="27">
        <f aca="true" t="shared" si="1" ref="D34:J34">D36</f>
        <v>0</v>
      </c>
      <c r="E34" s="27">
        <f t="shared" si="1"/>
        <v>400</v>
      </c>
      <c r="F34" s="28">
        <f>0</f>
        <v>0</v>
      </c>
      <c r="G34" s="29">
        <f t="shared" si="1"/>
        <v>0</v>
      </c>
      <c r="H34" s="29">
        <f t="shared" si="1"/>
        <v>0</v>
      </c>
      <c r="I34" s="29">
        <f t="shared" si="1"/>
        <v>0</v>
      </c>
      <c r="J34" s="29">
        <f t="shared" si="1"/>
        <v>0</v>
      </c>
      <c r="L34" s="54"/>
    </row>
    <row r="35" spans="1:12" s="3" customFormat="1" ht="15">
      <c r="A35" s="56"/>
      <c r="B35" s="56"/>
      <c r="C35" s="58"/>
      <c r="D35" s="59"/>
      <c r="E35" s="59"/>
      <c r="F35" s="57"/>
      <c r="G35" s="53"/>
      <c r="H35" s="53"/>
      <c r="I35" s="53"/>
      <c r="J35" s="53"/>
      <c r="L35" s="54"/>
    </row>
    <row r="36" spans="1:12" s="3" customFormat="1" ht="16.5" customHeight="1">
      <c r="A36" s="35"/>
      <c r="B36" s="35"/>
      <c r="C36" s="36" t="s">
        <v>10</v>
      </c>
      <c r="D36" s="37">
        <f>D37</f>
        <v>0</v>
      </c>
      <c r="E36" s="37">
        <f aca="true" t="shared" si="2" ref="E36:J36">E37</f>
        <v>400</v>
      </c>
      <c r="F36" s="86">
        <f t="shared" si="2"/>
        <v>0</v>
      </c>
      <c r="G36" s="37">
        <f t="shared" si="2"/>
        <v>0</v>
      </c>
      <c r="H36" s="37">
        <f t="shared" si="2"/>
        <v>0</v>
      </c>
      <c r="I36" s="37">
        <f t="shared" si="2"/>
        <v>0</v>
      </c>
      <c r="J36" s="37">
        <f t="shared" si="2"/>
        <v>0</v>
      </c>
      <c r="L36" s="54"/>
    </row>
    <row r="37" spans="1:12" s="3" customFormat="1" ht="52.5" customHeight="1">
      <c r="A37" s="145" t="s">
        <v>11</v>
      </c>
      <c r="B37" s="146"/>
      <c r="C37" s="82" t="s">
        <v>99</v>
      </c>
      <c r="D37" s="59">
        <v>0</v>
      </c>
      <c r="E37" s="59">
        <v>400</v>
      </c>
      <c r="F37" s="57">
        <v>0</v>
      </c>
      <c r="G37" s="53">
        <v>0</v>
      </c>
      <c r="H37" s="53">
        <v>0</v>
      </c>
      <c r="I37" s="53">
        <v>0</v>
      </c>
      <c r="J37" s="53">
        <v>0</v>
      </c>
      <c r="L37" s="54"/>
    </row>
    <row r="38" spans="1:12" s="3" customFormat="1" ht="15">
      <c r="A38" s="61"/>
      <c r="B38" s="61"/>
      <c r="C38" s="60"/>
      <c r="D38" s="98"/>
      <c r="E38" s="98"/>
      <c r="F38" s="57"/>
      <c r="G38" s="100"/>
      <c r="H38" s="100"/>
      <c r="I38" s="100"/>
      <c r="J38" s="100"/>
      <c r="L38" s="54"/>
    </row>
    <row r="39" spans="1:12" s="3" customFormat="1" ht="15.75">
      <c r="A39" s="25" t="s">
        <v>19</v>
      </c>
      <c r="B39" s="25">
        <v>700</v>
      </c>
      <c r="C39" s="26" t="s">
        <v>18</v>
      </c>
      <c r="D39" s="27">
        <f>D41+D52</f>
        <v>2685102.7199999997</v>
      </c>
      <c r="E39" s="27">
        <f>E41+E52</f>
        <v>507304.37</v>
      </c>
      <c r="F39" s="28">
        <f>E39/D39</f>
        <v>0.18893294704196645</v>
      </c>
      <c r="G39" s="27">
        <f>G41+G52</f>
        <v>93085.85</v>
      </c>
      <c r="H39" s="27">
        <f>H41+H52</f>
        <v>3343.4</v>
      </c>
      <c r="I39" s="27">
        <f>I41+I52</f>
        <v>0</v>
      </c>
      <c r="J39" s="27">
        <f>J41+J52</f>
        <v>0</v>
      </c>
      <c r="L39" s="54"/>
    </row>
    <row r="40" spans="1:12" s="3" customFormat="1" ht="17.25" customHeight="1">
      <c r="A40" s="30"/>
      <c r="B40" s="30"/>
      <c r="C40" s="31"/>
      <c r="D40" s="94"/>
      <c r="E40" s="94"/>
      <c r="F40" s="33"/>
      <c r="G40" s="99"/>
      <c r="H40" s="99"/>
      <c r="I40" s="99"/>
      <c r="J40" s="99"/>
      <c r="L40" s="54"/>
    </row>
    <row r="41" spans="1:12" s="3" customFormat="1" ht="15.75">
      <c r="A41" s="62"/>
      <c r="B41" s="35"/>
      <c r="C41" s="36" t="s">
        <v>10</v>
      </c>
      <c r="D41" s="37">
        <f>SUM(D42:D50)</f>
        <v>406078.83999999997</v>
      </c>
      <c r="E41" s="37">
        <f>SUM(E42:E50)</f>
        <v>193353.81000000003</v>
      </c>
      <c r="F41" s="38">
        <f aca="true" t="shared" si="3" ref="F41:F48">E41/D41</f>
        <v>0.476148449399629</v>
      </c>
      <c r="G41" s="47">
        <f>SUM(G42:G50)</f>
        <v>72194.31</v>
      </c>
      <c r="H41" s="47">
        <f>SUM(H42:H50)</f>
        <v>2777.56</v>
      </c>
      <c r="I41" s="47">
        <f>SUM(I42:I50)</f>
        <v>0</v>
      </c>
      <c r="J41" s="47">
        <f>SUM(J42:J50)</f>
        <v>0</v>
      </c>
      <c r="L41" s="54"/>
    </row>
    <row r="42" spans="1:10" ht="45" customHeight="1">
      <c r="A42" s="181" t="s">
        <v>11</v>
      </c>
      <c r="B42" s="182"/>
      <c r="C42" s="41" t="s">
        <v>54</v>
      </c>
      <c r="D42" s="83">
        <v>30000</v>
      </c>
      <c r="E42" s="83">
        <v>9489.02</v>
      </c>
      <c r="F42" s="42">
        <f t="shared" si="3"/>
        <v>0.3163006666666667</v>
      </c>
      <c r="G42" s="84">
        <v>1221.3</v>
      </c>
      <c r="H42" s="84">
        <v>1894.2</v>
      </c>
      <c r="I42" s="34">
        <v>0</v>
      </c>
      <c r="J42" s="34">
        <v>0</v>
      </c>
    </row>
    <row r="43" spans="1:10" ht="35.25" customHeight="1">
      <c r="A43" s="183"/>
      <c r="B43" s="184"/>
      <c r="C43" s="41" t="s">
        <v>46</v>
      </c>
      <c r="D43" s="83">
        <v>4100</v>
      </c>
      <c r="E43" s="83">
        <v>4058.63</v>
      </c>
      <c r="F43" s="42">
        <f t="shared" si="3"/>
        <v>0.989909756097561</v>
      </c>
      <c r="G43" s="84">
        <v>0</v>
      </c>
      <c r="H43" s="84">
        <v>0</v>
      </c>
      <c r="I43" s="34">
        <v>0</v>
      </c>
      <c r="J43" s="34">
        <v>0</v>
      </c>
    </row>
    <row r="44" spans="1:10" ht="33" customHeight="1">
      <c r="A44" s="183"/>
      <c r="B44" s="184"/>
      <c r="C44" s="64" t="s">
        <v>111</v>
      </c>
      <c r="D44" s="83">
        <v>0</v>
      </c>
      <c r="E44" s="83">
        <v>25.5</v>
      </c>
      <c r="F44" s="42">
        <v>0</v>
      </c>
      <c r="G44" s="84">
        <v>0</v>
      </c>
      <c r="H44" s="84">
        <v>0</v>
      </c>
      <c r="I44" s="34">
        <v>0</v>
      </c>
      <c r="J44" s="34">
        <v>0</v>
      </c>
    </row>
    <row r="45" spans="1:10" ht="51.75" customHeight="1">
      <c r="A45" s="183"/>
      <c r="B45" s="184"/>
      <c r="C45" s="41" t="s">
        <v>204</v>
      </c>
      <c r="D45" s="83">
        <v>28218.84</v>
      </c>
      <c r="E45" s="83">
        <v>17610.68</v>
      </c>
      <c r="F45" s="42">
        <f>E45/D45</f>
        <v>0.624075263192959</v>
      </c>
      <c r="G45" s="34">
        <v>844.65</v>
      </c>
      <c r="H45" s="34">
        <v>0</v>
      </c>
      <c r="I45" s="34">
        <v>0</v>
      </c>
      <c r="J45" s="34">
        <v>0</v>
      </c>
    </row>
    <row r="46" spans="1:10" ht="36" customHeight="1">
      <c r="A46" s="183"/>
      <c r="B46" s="184"/>
      <c r="C46" s="41" t="s">
        <v>148</v>
      </c>
      <c r="D46" s="83">
        <v>273325</v>
      </c>
      <c r="E46" s="83">
        <v>113816.12</v>
      </c>
      <c r="F46" s="42">
        <f t="shared" si="3"/>
        <v>0.41641313454678497</v>
      </c>
      <c r="G46" s="84">
        <v>37185.49</v>
      </c>
      <c r="H46" s="84">
        <v>830.34</v>
      </c>
      <c r="I46" s="34">
        <v>0</v>
      </c>
      <c r="J46" s="34">
        <v>0</v>
      </c>
    </row>
    <row r="47" spans="1:10" ht="42.75" customHeight="1">
      <c r="A47" s="183"/>
      <c r="B47" s="184"/>
      <c r="C47" s="41" t="s">
        <v>149</v>
      </c>
      <c r="D47" s="83">
        <v>21435</v>
      </c>
      <c r="E47" s="83">
        <v>12749.78</v>
      </c>
      <c r="F47" s="42">
        <f t="shared" si="3"/>
        <v>0.5948112899463495</v>
      </c>
      <c r="G47" s="84">
        <v>445.41</v>
      </c>
      <c r="H47" s="84">
        <v>48.48</v>
      </c>
      <c r="I47" s="34">
        <v>0</v>
      </c>
      <c r="J47" s="34">
        <v>0</v>
      </c>
    </row>
    <row r="48" spans="1:10" ht="30">
      <c r="A48" s="183"/>
      <c r="B48" s="184"/>
      <c r="C48" s="41" t="s">
        <v>150</v>
      </c>
      <c r="D48" s="83">
        <v>44000</v>
      </c>
      <c r="E48" s="83">
        <v>32641.44</v>
      </c>
      <c r="F48" s="42">
        <f t="shared" si="3"/>
        <v>0.7418509090909091</v>
      </c>
      <c r="G48" s="34">
        <v>9756.97</v>
      </c>
      <c r="H48" s="34">
        <v>0</v>
      </c>
      <c r="I48" s="34">
        <v>0</v>
      </c>
      <c r="J48" s="34">
        <v>0</v>
      </c>
    </row>
    <row r="49" spans="1:10" ht="15">
      <c r="A49" s="183"/>
      <c r="B49" s="184"/>
      <c r="C49" s="41" t="s">
        <v>151</v>
      </c>
      <c r="D49" s="83">
        <v>0</v>
      </c>
      <c r="E49" s="83">
        <v>1117.64</v>
      </c>
      <c r="F49" s="42">
        <v>0</v>
      </c>
      <c r="G49" s="34">
        <v>22740.49</v>
      </c>
      <c r="H49" s="34">
        <v>4.54</v>
      </c>
      <c r="I49" s="34">
        <v>0</v>
      </c>
      <c r="J49" s="34">
        <v>0</v>
      </c>
    </row>
    <row r="50" spans="1:10" ht="45">
      <c r="A50" s="183"/>
      <c r="B50" s="184"/>
      <c r="C50" s="64" t="s">
        <v>152</v>
      </c>
      <c r="D50" s="128">
        <v>5000</v>
      </c>
      <c r="E50" s="129">
        <v>1845</v>
      </c>
      <c r="F50" s="42">
        <f>E50/D50</f>
        <v>0.369</v>
      </c>
      <c r="G50" s="34">
        <v>0</v>
      </c>
      <c r="H50" s="34">
        <v>0</v>
      </c>
      <c r="I50" s="34">
        <v>0</v>
      </c>
      <c r="J50" s="34">
        <v>0</v>
      </c>
    </row>
    <row r="51" spans="1:12" ht="15">
      <c r="A51" s="49"/>
      <c r="B51" s="48"/>
      <c r="C51" s="45"/>
      <c r="D51" s="96"/>
      <c r="E51" s="96"/>
      <c r="F51" s="46"/>
      <c r="G51" s="99"/>
      <c r="H51" s="99"/>
      <c r="I51" s="99"/>
      <c r="J51" s="99"/>
      <c r="L51" s="63"/>
    </row>
    <row r="52" spans="1:10" ht="15">
      <c r="A52" s="65"/>
      <c r="B52" s="35"/>
      <c r="C52" s="36" t="s">
        <v>16</v>
      </c>
      <c r="D52" s="37">
        <f>D53+D56</f>
        <v>2279023.88</v>
      </c>
      <c r="E52" s="37">
        <f>E53+E56</f>
        <v>313950.56</v>
      </c>
      <c r="F52" s="105">
        <f>E52/D52</f>
        <v>0.13775659077341482</v>
      </c>
      <c r="G52" s="37">
        <f>G53+G56</f>
        <v>20891.54</v>
      </c>
      <c r="H52" s="37">
        <f>H53+H56</f>
        <v>565.84</v>
      </c>
      <c r="I52" s="37">
        <f>I53+I56</f>
        <v>0</v>
      </c>
      <c r="J52" s="37">
        <f>J53+J56</f>
        <v>0</v>
      </c>
    </row>
    <row r="53" spans="1:10" ht="30">
      <c r="A53" s="167" t="s">
        <v>11</v>
      </c>
      <c r="B53" s="167"/>
      <c r="C53" s="41" t="s">
        <v>55</v>
      </c>
      <c r="D53" s="83">
        <f>D54+D55</f>
        <v>452000</v>
      </c>
      <c r="E53" s="83">
        <f>E54+E55</f>
        <v>313950.56</v>
      </c>
      <c r="F53" s="57">
        <f>E53/D53</f>
        <v>0.6945808849557522</v>
      </c>
      <c r="G53" s="34">
        <f>G54+G55</f>
        <v>20891.54</v>
      </c>
      <c r="H53" s="34">
        <f>H54+H55</f>
        <v>565.84</v>
      </c>
      <c r="I53" s="34">
        <f>I54+I55</f>
        <v>0</v>
      </c>
      <c r="J53" s="34">
        <f>J54+J55</f>
        <v>0</v>
      </c>
    </row>
    <row r="54" spans="1:10" ht="80.25" customHeight="1">
      <c r="A54" s="167"/>
      <c r="B54" s="167"/>
      <c r="C54" s="41" t="s">
        <v>60</v>
      </c>
      <c r="D54" s="83">
        <v>0</v>
      </c>
      <c r="E54" s="83">
        <v>28968.79</v>
      </c>
      <c r="F54" s="57">
        <v>0</v>
      </c>
      <c r="G54" s="34">
        <v>20891.54</v>
      </c>
      <c r="H54" s="34">
        <v>565.84</v>
      </c>
      <c r="I54" s="34">
        <v>0</v>
      </c>
      <c r="J54" s="34">
        <v>0</v>
      </c>
    </row>
    <row r="55" spans="1:10" ht="90" customHeight="1">
      <c r="A55" s="167"/>
      <c r="B55" s="167"/>
      <c r="C55" s="41" t="s">
        <v>94</v>
      </c>
      <c r="D55" s="83">
        <v>452000</v>
      </c>
      <c r="E55" s="83">
        <v>284981.77</v>
      </c>
      <c r="F55" s="57">
        <f aca="true" t="shared" si="4" ref="F55:F60">E55/D55</f>
        <v>0.6304906415929203</v>
      </c>
      <c r="G55" s="34">
        <v>0</v>
      </c>
      <c r="H55" s="34">
        <v>0</v>
      </c>
      <c r="I55" s="34">
        <v>0</v>
      </c>
      <c r="J55" s="34">
        <v>0</v>
      </c>
    </row>
    <row r="56" spans="1:10" ht="108" customHeight="1">
      <c r="A56" s="167"/>
      <c r="B56" s="167"/>
      <c r="C56" s="41" t="s">
        <v>133</v>
      </c>
      <c r="D56" s="83">
        <f>D57+D58+D59+D60</f>
        <v>1827023.88</v>
      </c>
      <c r="E56" s="83">
        <f>E57+E58+E60</f>
        <v>0</v>
      </c>
      <c r="F56" s="57">
        <f t="shared" si="4"/>
        <v>0</v>
      </c>
      <c r="G56" s="83">
        <f>G57+G58+G60</f>
        <v>0</v>
      </c>
      <c r="H56" s="83">
        <f>H57+H58+H60</f>
        <v>0</v>
      </c>
      <c r="I56" s="83">
        <f>I57+I58+I60</f>
        <v>0</v>
      </c>
      <c r="J56" s="83">
        <f>J57+J58+J60</f>
        <v>0</v>
      </c>
    </row>
    <row r="57" spans="1:10" ht="109.5" customHeight="1">
      <c r="A57" s="167"/>
      <c r="B57" s="167"/>
      <c r="C57" s="64" t="s">
        <v>135</v>
      </c>
      <c r="D57" s="83">
        <v>812093.8</v>
      </c>
      <c r="E57" s="83">
        <v>0</v>
      </c>
      <c r="F57" s="42">
        <f t="shared" si="4"/>
        <v>0</v>
      </c>
      <c r="G57" s="34">
        <v>0</v>
      </c>
      <c r="H57" s="34">
        <v>0</v>
      </c>
      <c r="I57" s="34">
        <v>0</v>
      </c>
      <c r="J57" s="34">
        <v>0</v>
      </c>
    </row>
    <row r="58" spans="1:10" ht="49.5" customHeight="1">
      <c r="A58" s="167"/>
      <c r="B58" s="167"/>
      <c r="C58" s="136" t="s">
        <v>134</v>
      </c>
      <c r="D58" s="130">
        <v>84805.47</v>
      </c>
      <c r="E58" s="131">
        <v>0</v>
      </c>
      <c r="F58" s="132">
        <f t="shared" si="4"/>
        <v>0</v>
      </c>
      <c r="G58" s="133">
        <v>0</v>
      </c>
      <c r="H58" s="133">
        <v>0</v>
      </c>
      <c r="I58" s="133">
        <v>0</v>
      </c>
      <c r="J58" s="133">
        <v>0</v>
      </c>
    </row>
    <row r="59" spans="1:10" ht="64.5" customHeight="1">
      <c r="A59" s="167"/>
      <c r="B59" s="167"/>
      <c r="C59" s="137" t="s">
        <v>201</v>
      </c>
      <c r="D59" s="130">
        <v>754010.24</v>
      </c>
      <c r="E59" s="131">
        <v>0</v>
      </c>
      <c r="F59" s="132">
        <f t="shared" si="4"/>
        <v>0</v>
      </c>
      <c r="G59" s="133">
        <v>0</v>
      </c>
      <c r="H59" s="133">
        <v>0</v>
      </c>
      <c r="I59" s="133">
        <v>0</v>
      </c>
      <c r="J59" s="133">
        <v>0</v>
      </c>
    </row>
    <row r="60" spans="1:10" ht="91.5" customHeight="1">
      <c r="A60" s="167"/>
      <c r="B60" s="167"/>
      <c r="C60" s="136" t="s">
        <v>189</v>
      </c>
      <c r="D60" s="34">
        <v>176114.37</v>
      </c>
      <c r="E60" s="34">
        <v>0</v>
      </c>
      <c r="F60" s="132">
        <f t="shared" si="4"/>
        <v>0</v>
      </c>
      <c r="G60" s="34">
        <v>0</v>
      </c>
      <c r="H60" s="34">
        <v>0</v>
      </c>
      <c r="I60" s="34">
        <v>0</v>
      </c>
      <c r="J60" s="34">
        <v>0</v>
      </c>
    </row>
    <row r="61" spans="1:10" ht="15">
      <c r="A61" s="48"/>
      <c r="B61" s="48"/>
      <c r="C61" s="41"/>
      <c r="D61" s="95"/>
      <c r="E61" s="95"/>
      <c r="F61" s="57"/>
      <c r="G61" s="99"/>
      <c r="H61" s="99"/>
      <c r="I61" s="99"/>
      <c r="J61" s="99"/>
    </row>
    <row r="62" spans="1:10" ht="78.75" customHeight="1">
      <c r="A62" s="25" t="s">
        <v>22</v>
      </c>
      <c r="B62" s="25" t="s">
        <v>20</v>
      </c>
      <c r="C62" s="26" t="s">
        <v>21</v>
      </c>
      <c r="D62" s="27">
        <f>D64</f>
        <v>500</v>
      </c>
      <c r="E62" s="27">
        <f>E64</f>
        <v>0</v>
      </c>
      <c r="F62" s="28">
        <f>E62/D62</f>
        <v>0</v>
      </c>
      <c r="G62" s="29">
        <f>G64</f>
        <v>0</v>
      </c>
      <c r="H62" s="29">
        <f>H64</f>
        <v>0</v>
      </c>
      <c r="I62" s="29">
        <f>I64</f>
        <v>0</v>
      </c>
      <c r="J62" s="29">
        <f>J64</f>
        <v>0</v>
      </c>
    </row>
    <row r="63" spans="1:10" ht="15.75">
      <c r="A63" s="30"/>
      <c r="B63" s="30"/>
      <c r="C63" s="31"/>
      <c r="D63" s="32"/>
      <c r="E63" s="83"/>
      <c r="F63" s="102"/>
      <c r="G63" s="99"/>
      <c r="H63" s="99"/>
      <c r="I63" s="99"/>
      <c r="J63" s="99"/>
    </row>
    <row r="64" spans="1:10" ht="15.75">
      <c r="A64" s="35"/>
      <c r="B64" s="35"/>
      <c r="C64" s="36" t="s">
        <v>10</v>
      </c>
      <c r="D64" s="37">
        <f>SUM(D65:D65)</f>
        <v>500</v>
      </c>
      <c r="E64" s="37">
        <f>SUM(E65:E65)</f>
        <v>0</v>
      </c>
      <c r="F64" s="103">
        <f>E64/D64</f>
        <v>0</v>
      </c>
      <c r="G64" s="37">
        <f>SUM(G65:G65)</f>
        <v>0</v>
      </c>
      <c r="H64" s="37">
        <f>SUM(H65:H65)</f>
        <v>0</v>
      </c>
      <c r="I64" s="37">
        <f>SUM(I65:I65)</f>
        <v>0</v>
      </c>
      <c r="J64" s="37">
        <f>SUM(J65:J65)</f>
        <v>0</v>
      </c>
    </row>
    <row r="65" spans="1:10" ht="105" customHeight="1">
      <c r="A65" s="143" t="s">
        <v>11</v>
      </c>
      <c r="B65" s="144"/>
      <c r="C65" s="58" t="s">
        <v>72</v>
      </c>
      <c r="D65" s="59">
        <v>500</v>
      </c>
      <c r="E65" s="59">
        <v>0</v>
      </c>
      <c r="F65" s="57">
        <f>E65/D65</f>
        <v>0</v>
      </c>
      <c r="G65" s="34">
        <v>0</v>
      </c>
      <c r="H65" s="34">
        <v>0</v>
      </c>
      <c r="I65" s="34">
        <v>0</v>
      </c>
      <c r="J65" s="34">
        <v>0</v>
      </c>
    </row>
    <row r="66" spans="1:10" ht="15.75">
      <c r="A66" s="20"/>
      <c r="B66" s="48"/>
      <c r="C66" s="45"/>
      <c r="D66" s="96"/>
      <c r="E66" s="96"/>
      <c r="F66" s="46"/>
      <c r="G66" s="99"/>
      <c r="H66" s="99"/>
      <c r="I66" s="99"/>
      <c r="J66" s="99"/>
    </row>
    <row r="67" spans="1:10" ht="15.75">
      <c r="A67" s="25" t="s">
        <v>24</v>
      </c>
      <c r="B67" s="25">
        <v>750</v>
      </c>
      <c r="C67" s="26" t="s">
        <v>23</v>
      </c>
      <c r="D67" s="27">
        <f>D69</f>
        <v>193334</v>
      </c>
      <c r="E67" s="27">
        <f>E69</f>
        <v>65123.090000000004</v>
      </c>
      <c r="F67" s="28">
        <f>E67/D67</f>
        <v>0.33684240743997435</v>
      </c>
      <c r="G67" s="29">
        <f>G69</f>
        <v>25440.47</v>
      </c>
      <c r="H67" s="29">
        <f>H69</f>
        <v>0.09000000000000001</v>
      </c>
      <c r="I67" s="29">
        <f>I69</f>
        <v>0</v>
      </c>
      <c r="J67" s="29">
        <f>J69</f>
        <v>0</v>
      </c>
    </row>
    <row r="68" spans="1:10" ht="15.75">
      <c r="A68" s="20"/>
      <c r="B68" s="20"/>
      <c r="C68" s="21"/>
      <c r="D68" s="115"/>
      <c r="E68" s="115"/>
      <c r="F68" s="46"/>
      <c r="G68" s="99"/>
      <c r="H68" s="99"/>
      <c r="I68" s="99"/>
      <c r="J68" s="99"/>
    </row>
    <row r="69" spans="1:10" ht="15">
      <c r="A69" s="35"/>
      <c r="B69" s="35"/>
      <c r="C69" s="36" t="s">
        <v>10</v>
      </c>
      <c r="D69" s="37">
        <f>SUM(D70:D78)</f>
        <v>193334</v>
      </c>
      <c r="E69" s="37">
        <f>SUM(E70:E78)</f>
        <v>65123.090000000004</v>
      </c>
      <c r="F69" s="86">
        <f>E69/D69</f>
        <v>0.33684240743997435</v>
      </c>
      <c r="G69" s="37">
        <f>SUM(G70:G78)</f>
        <v>25440.47</v>
      </c>
      <c r="H69" s="37">
        <f>SUM(H70:H78)</f>
        <v>0.09000000000000001</v>
      </c>
      <c r="I69" s="37">
        <f>SUM(I70:I78)</f>
        <v>0</v>
      </c>
      <c r="J69" s="37">
        <f>SUM(J70:J78)</f>
        <v>0</v>
      </c>
    </row>
    <row r="70" spans="1:10" ht="90" customHeight="1">
      <c r="A70" s="156" t="s">
        <v>11</v>
      </c>
      <c r="B70" s="157"/>
      <c r="C70" s="41" t="s">
        <v>61</v>
      </c>
      <c r="D70" s="83">
        <v>76774</v>
      </c>
      <c r="E70" s="83">
        <v>39920</v>
      </c>
      <c r="F70" s="42">
        <f>E70/D70</f>
        <v>0.5199676973975564</v>
      </c>
      <c r="G70" s="34">
        <v>0</v>
      </c>
      <c r="H70" s="34">
        <v>0</v>
      </c>
      <c r="I70" s="34">
        <v>0</v>
      </c>
      <c r="J70" s="34">
        <v>0</v>
      </c>
    </row>
    <row r="71" spans="1:10" ht="107.25" customHeight="1">
      <c r="A71" s="145"/>
      <c r="B71" s="146"/>
      <c r="C71" s="41" t="s">
        <v>71</v>
      </c>
      <c r="D71" s="83">
        <v>0</v>
      </c>
      <c r="E71" s="83">
        <v>10.85</v>
      </c>
      <c r="F71" s="42">
        <v>0</v>
      </c>
      <c r="G71" s="34">
        <v>0</v>
      </c>
      <c r="H71" s="34">
        <v>0</v>
      </c>
      <c r="I71" s="34">
        <v>0</v>
      </c>
      <c r="J71" s="34">
        <v>0</v>
      </c>
    </row>
    <row r="72" spans="1:10" ht="109.5" customHeight="1">
      <c r="A72" s="145"/>
      <c r="B72" s="146"/>
      <c r="C72" s="41" t="s">
        <v>129</v>
      </c>
      <c r="D72" s="83">
        <v>0</v>
      </c>
      <c r="E72" s="83">
        <v>0</v>
      </c>
      <c r="F72" s="42">
        <v>0</v>
      </c>
      <c r="G72" s="34">
        <v>17632.88</v>
      </c>
      <c r="H72" s="34">
        <v>0</v>
      </c>
      <c r="I72" s="34">
        <v>0</v>
      </c>
      <c r="J72" s="34">
        <v>0</v>
      </c>
    </row>
    <row r="73" spans="1:10" ht="73.5" customHeight="1">
      <c r="A73" s="145"/>
      <c r="B73" s="146"/>
      <c r="C73" s="41" t="s">
        <v>136</v>
      </c>
      <c r="D73" s="83">
        <v>0</v>
      </c>
      <c r="E73" s="83">
        <v>5445</v>
      </c>
      <c r="F73" s="42">
        <v>0</v>
      </c>
      <c r="G73" s="34">
        <v>0</v>
      </c>
      <c r="H73" s="34">
        <v>0</v>
      </c>
      <c r="I73" s="34">
        <v>0</v>
      </c>
      <c r="J73" s="34">
        <v>0</v>
      </c>
    </row>
    <row r="74" spans="1:10" ht="34.5" customHeight="1">
      <c r="A74" s="145"/>
      <c r="B74" s="146"/>
      <c r="C74" s="41" t="s">
        <v>137</v>
      </c>
      <c r="D74" s="83">
        <v>0</v>
      </c>
      <c r="E74" s="83">
        <v>0</v>
      </c>
      <c r="F74" s="42">
        <v>0</v>
      </c>
      <c r="G74" s="34">
        <v>48.91</v>
      </c>
      <c r="H74" s="34">
        <v>0.07</v>
      </c>
      <c r="I74" s="34">
        <v>0</v>
      </c>
      <c r="J74" s="34">
        <v>0</v>
      </c>
    </row>
    <row r="75" spans="1:10" ht="15">
      <c r="A75" s="145"/>
      <c r="B75" s="146"/>
      <c r="C75" s="41" t="s">
        <v>138</v>
      </c>
      <c r="D75" s="83">
        <v>40000</v>
      </c>
      <c r="E75" s="83">
        <v>16098.86</v>
      </c>
      <c r="F75" s="42">
        <f>E75/D75</f>
        <v>0.40247150000000004</v>
      </c>
      <c r="G75" s="34">
        <v>57.68</v>
      </c>
      <c r="H75" s="34">
        <v>0</v>
      </c>
      <c r="I75" s="34">
        <v>0</v>
      </c>
      <c r="J75" s="34">
        <v>0</v>
      </c>
    </row>
    <row r="76" spans="1:10" ht="78" customHeight="1">
      <c r="A76" s="145"/>
      <c r="B76" s="146"/>
      <c r="C76" s="41" t="s">
        <v>140</v>
      </c>
      <c r="D76" s="83">
        <v>0</v>
      </c>
      <c r="E76" s="83">
        <v>612.25</v>
      </c>
      <c r="F76" s="42">
        <v>0</v>
      </c>
      <c r="G76" s="34">
        <v>0</v>
      </c>
      <c r="H76" s="34">
        <v>0</v>
      </c>
      <c r="I76" s="34">
        <v>0</v>
      </c>
      <c r="J76" s="34">
        <v>0</v>
      </c>
    </row>
    <row r="77" spans="1:10" ht="61.5" customHeight="1">
      <c r="A77" s="145"/>
      <c r="B77" s="146"/>
      <c r="C77" s="41" t="s">
        <v>139</v>
      </c>
      <c r="D77" s="83">
        <v>76560</v>
      </c>
      <c r="E77" s="83">
        <v>2979.37</v>
      </c>
      <c r="F77" s="57">
        <f>E77/D77</f>
        <v>0.03891549111807732</v>
      </c>
      <c r="G77" s="34">
        <v>7701</v>
      </c>
      <c r="H77" s="34">
        <v>0.02</v>
      </c>
      <c r="I77" s="34">
        <v>0</v>
      </c>
      <c r="J77" s="34">
        <v>0</v>
      </c>
    </row>
    <row r="78" spans="1:10" ht="22.5" customHeight="1">
      <c r="A78" s="145"/>
      <c r="B78" s="146"/>
      <c r="C78" s="41" t="s">
        <v>112</v>
      </c>
      <c r="D78" s="83">
        <v>0</v>
      </c>
      <c r="E78" s="83">
        <v>56.76</v>
      </c>
      <c r="F78" s="57">
        <v>0</v>
      </c>
      <c r="G78" s="34">
        <v>0</v>
      </c>
      <c r="H78" s="34">
        <v>0</v>
      </c>
      <c r="I78" s="34">
        <v>0</v>
      </c>
      <c r="J78" s="34">
        <v>0</v>
      </c>
    </row>
    <row r="79" spans="1:10" ht="15.75">
      <c r="A79" s="20"/>
      <c r="B79" s="48"/>
      <c r="C79" s="45"/>
      <c r="D79" s="96"/>
      <c r="E79" s="96"/>
      <c r="F79" s="46"/>
      <c r="G79" s="99"/>
      <c r="H79" s="99"/>
      <c r="I79" s="99"/>
      <c r="J79" s="99"/>
    </row>
    <row r="80" spans="1:10" ht="63">
      <c r="A80" s="25" t="s">
        <v>26</v>
      </c>
      <c r="B80" s="25">
        <v>751</v>
      </c>
      <c r="C80" s="26" t="s">
        <v>25</v>
      </c>
      <c r="D80" s="27">
        <f>D82</f>
        <v>43696</v>
      </c>
      <c r="E80" s="27">
        <f>E82</f>
        <v>42400</v>
      </c>
      <c r="F80" s="28">
        <f>E80/D80</f>
        <v>0.9703405346027096</v>
      </c>
      <c r="G80" s="29">
        <f>G82</f>
        <v>0</v>
      </c>
      <c r="H80" s="29">
        <f>H82</f>
        <v>0</v>
      </c>
      <c r="I80" s="29">
        <f>I82</f>
        <v>0</v>
      </c>
      <c r="J80" s="29">
        <f>J82</f>
        <v>0</v>
      </c>
    </row>
    <row r="81" spans="1:10" ht="15.75">
      <c r="A81" s="20"/>
      <c r="B81" s="20"/>
      <c r="C81" s="21"/>
      <c r="D81" s="115"/>
      <c r="E81" s="115"/>
      <c r="F81" s="66"/>
      <c r="G81" s="34"/>
      <c r="H81" s="34"/>
      <c r="I81" s="34"/>
      <c r="J81" s="34"/>
    </row>
    <row r="82" spans="1:10" ht="15">
      <c r="A82" s="35"/>
      <c r="B82" s="35"/>
      <c r="C82" s="36" t="s">
        <v>10</v>
      </c>
      <c r="D82" s="37">
        <f>SUM(D83:D83)</f>
        <v>43696</v>
      </c>
      <c r="E82" s="37">
        <f>SUM(E83:E83)</f>
        <v>42400</v>
      </c>
      <c r="F82" s="38">
        <f>E82/D82</f>
        <v>0.9703405346027096</v>
      </c>
      <c r="G82" s="44">
        <f>SUM(G83:G85)</f>
        <v>0</v>
      </c>
      <c r="H82" s="44">
        <f>SUM(H83:H85)</f>
        <v>0</v>
      </c>
      <c r="I82" s="44">
        <f>SUM(I83:I85)</f>
        <v>0</v>
      </c>
      <c r="J82" s="44">
        <f>SUM(J83:J85)</f>
        <v>0</v>
      </c>
    </row>
    <row r="83" spans="1:10" ht="90" customHeight="1">
      <c r="A83" s="181" t="s">
        <v>11</v>
      </c>
      <c r="B83" s="182"/>
      <c r="C83" s="41" t="s">
        <v>128</v>
      </c>
      <c r="D83" s="83">
        <f>D84+D85</f>
        <v>43696</v>
      </c>
      <c r="E83" s="83">
        <f>E84+E85</f>
        <v>42400</v>
      </c>
      <c r="F83" s="42">
        <f>E83/D83</f>
        <v>0.9703405346027096</v>
      </c>
      <c r="G83" s="34">
        <f>G84+G85</f>
        <v>0</v>
      </c>
      <c r="H83" s="34">
        <f>H84+H85</f>
        <v>0</v>
      </c>
      <c r="I83" s="34">
        <f>I84+I85</f>
        <v>0</v>
      </c>
      <c r="J83" s="34">
        <f>J84+J85</f>
        <v>0</v>
      </c>
    </row>
    <row r="84" spans="1:10" ht="24" customHeight="1">
      <c r="A84" s="183"/>
      <c r="B84" s="184"/>
      <c r="C84" s="41" t="s">
        <v>141</v>
      </c>
      <c r="D84" s="83">
        <v>41096</v>
      </c>
      <c r="E84" s="83">
        <v>41096</v>
      </c>
      <c r="F84" s="42">
        <f>E84/D84</f>
        <v>1</v>
      </c>
      <c r="G84" s="34">
        <v>0</v>
      </c>
      <c r="H84" s="34">
        <v>0</v>
      </c>
      <c r="I84" s="34">
        <v>0</v>
      </c>
      <c r="J84" s="34">
        <v>0</v>
      </c>
    </row>
    <row r="85" spans="1:10" ht="36" customHeight="1">
      <c r="A85" s="185"/>
      <c r="B85" s="186"/>
      <c r="C85" s="41" t="s">
        <v>142</v>
      </c>
      <c r="D85" s="83">
        <v>2600</v>
      </c>
      <c r="E85" s="83">
        <v>1304</v>
      </c>
      <c r="F85" s="42">
        <f>E85/D85</f>
        <v>0.5015384615384615</v>
      </c>
      <c r="G85" s="34">
        <v>0</v>
      </c>
      <c r="H85" s="34">
        <v>0</v>
      </c>
      <c r="I85" s="34">
        <v>0</v>
      </c>
      <c r="J85" s="34">
        <v>0</v>
      </c>
    </row>
    <row r="86" spans="1:10" ht="15.75">
      <c r="A86" s="20"/>
      <c r="B86" s="48"/>
      <c r="C86" s="45"/>
      <c r="D86" s="96"/>
      <c r="E86" s="96"/>
      <c r="F86" s="46"/>
      <c r="G86" s="99"/>
      <c r="H86" s="99"/>
      <c r="I86" s="99"/>
      <c r="J86" s="99"/>
    </row>
    <row r="87" spans="1:10" ht="90" customHeight="1">
      <c r="A87" s="25" t="s">
        <v>28</v>
      </c>
      <c r="B87" s="25" t="s">
        <v>62</v>
      </c>
      <c r="C87" s="26" t="s">
        <v>63</v>
      </c>
      <c r="D87" s="27">
        <f aca="true" t="shared" si="5" ref="D87:J87">D89</f>
        <v>300</v>
      </c>
      <c r="E87" s="27">
        <f t="shared" si="5"/>
        <v>0</v>
      </c>
      <c r="F87" s="28">
        <f>E87/D87</f>
        <v>0</v>
      </c>
      <c r="G87" s="27">
        <f t="shared" si="5"/>
        <v>0</v>
      </c>
      <c r="H87" s="27">
        <f t="shared" si="5"/>
        <v>0</v>
      </c>
      <c r="I87" s="27">
        <f t="shared" si="5"/>
        <v>0</v>
      </c>
      <c r="J87" s="27">
        <f t="shared" si="5"/>
        <v>0</v>
      </c>
    </row>
    <row r="88" spans="1:10" ht="15.75">
      <c r="A88" s="50"/>
      <c r="B88" s="50"/>
      <c r="C88" s="51"/>
      <c r="D88" s="109"/>
      <c r="E88" s="109"/>
      <c r="F88" s="52"/>
      <c r="G88" s="53"/>
      <c r="H88" s="53"/>
      <c r="I88" s="53"/>
      <c r="J88" s="53"/>
    </row>
    <row r="89" spans="1:10" ht="15.75">
      <c r="A89" s="55"/>
      <c r="B89" s="55"/>
      <c r="C89" s="36" t="s">
        <v>10</v>
      </c>
      <c r="D89" s="37">
        <f>SUM(D90)</f>
        <v>300</v>
      </c>
      <c r="E89" s="37">
        <f>SUM(E90)</f>
        <v>0</v>
      </c>
      <c r="F89" s="38">
        <f>E89/D89</f>
        <v>0</v>
      </c>
      <c r="G89" s="44">
        <f>G90</f>
        <v>0</v>
      </c>
      <c r="H89" s="44">
        <f>H90</f>
        <v>0</v>
      </c>
      <c r="I89" s="44">
        <f>I90</f>
        <v>0</v>
      </c>
      <c r="J89" s="44">
        <f>J90</f>
        <v>0</v>
      </c>
    </row>
    <row r="90" spans="1:10" ht="108.75" customHeight="1">
      <c r="A90" s="167" t="s">
        <v>11</v>
      </c>
      <c r="B90" s="167"/>
      <c r="C90" s="41" t="s">
        <v>64</v>
      </c>
      <c r="D90" s="59">
        <v>300</v>
      </c>
      <c r="E90" s="59">
        <v>0</v>
      </c>
      <c r="F90" s="57">
        <f>E90/D90</f>
        <v>0</v>
      </c>
      <c r="G90" s="34">
        <v>0</v>
      </c>
      <c r="H90" s="34">
        <v>0</v>
      </c>
      <c r="I90" s="34">
        <v>0</v>
      </c>
      <c r="J90" s="34">
        <v>0</v>
      </c>
    </row>
    <row r="91" spans="1:10" ht="15.75">
      <c r="A91" s="49"/>
      <c r="B91" s="49"/>
      <c r="C91" s="41"/>
      <c r="D91" s="97"/>
      <c r="E91" s="97"/>
      <c r="F91" s="52"/>
      <c r="G91" s="99"/>
      <c r="H91" s="99"/>
      <c r="I91" s="99"/>
      <c r="J91" s="99"/>
    </row>
    <row r="92" spans="1:10" ht="31.5">
      <c r="A92" s="25" t="s">
        <v>31</v>
      </c>
      <c r="B92" s="25">
        <v>754</v>
      </c>
      <c r="C92" s="26" t="s">
        <v>27</v>
      </c>
      <c r="D92" s="27">
        <f>D94</f>
        <v>12283</v>
      </c>
      <c r="E92" s="27">
        <f>E94</f>
        <v>14318.07</v>
      </c>
      <c r="F92" s="28">
        <f>E92/D92</f>
        <v>1.165681836684849</v>
      </c>
      <c r="G92" s="29">
        <f>G94</f>
        <v>0</v>
      </c>
      <c r="H92" s="29">
        <f>H94</f>
        <v>0</v>
      </c>
      <c r="I92" s="29">
        <f>I94</f>
        <v>0</v>
      </c>
      <c r="J92" s="29">
        <f>J94</f>
        <v>0</v>
      </c>
    </row>
    <row r="93" spans="1:10" ht="15.75">
      <c r="A93" s="30"/>
      <c r="B93" s="30"/>
      <c r="C93" s="31"/>
      <c r="D93" s="94"/>
      <c r="E93" s="94"/>
      <c r="F93" s="33"/>
      <c r="G93" s="34"/>
      <c r="H93" s="34"/>
      <c r="I93" s="34"/>
      <c r="J93" s="34"/>
    </row>
    <row r="94" spans="1:10" ht="15">
      <c r="A94" s="35"/>
      <c r="B94" s="35"/>
      <c r="C94" s="36" t="s">
        <v>10</v>
      </c>
      <c r="D94" s="37">
        <f>SUM(D95:D96)</f>
        <v>12283</v>
      </c>
      <c r="E94" s="37">
        <f>SUM(E95:E96)</f>
        <v>14318.07</v>
      </c>
      <c r="F94" s="38">
        <v>0</v>
      </c>
      <c r="G94" s="44">
        <f>SUM(G95:G96)</f>
        <v>0</v>
      </c>
      <c r="H94" s="44">
        <f>SUM(H95:H96)</f>
        <v>0</v>
      </c>
      <c r="I94" s="44">
        <f>SUM(I95:I95)</f>
        <v>0</v>
      </c>
      <c r="J94" s="44">
        <f>SUM(J95:J95)</f>
        <v>0</v>
      </c>
    </row>
    <row r="95" spans="1:12" s="3" customFormat="1" ht="90.75" customHeight="1">
      <c r="A95" s="177" t="s">
        <v>11</v>
      </c>
      <c r="B95" s="178"/>
      <c r="C95" s="41" t="s">
        <v>153</v>
      </c>
      <c r="D95" s="83">
        <v>900</v>
      </c>
      <c r="E95" s="83">
        <v>900</v>
      </c>
      <c r="F95" s="57">
        <f>E95/D95</f>
        <v>1</v>
      </c>
      <c r="G95" s="34">
        <v>0</v>
      </c>
      <c r="H95" s="34">
        <v>0</v>
      </c>
      <c r="I95" s="34">
        <v>0</v>
      </c>
      <c r="J95" s="34">
        <v>0</v>
      </c>
      <c r="L95" s="54"/>
    </row>
    <row r="96" spans="1:12" s="3" customFormat="1" ht="54.75" customHeight="1">
      <c r="A96" s="179"/>
      <c r="B96" s="180"/>
      <c r="C96" s="41" t="s">
        <v>143</v>
      </c>
      <c r="D96" s="83">
        <v>11383</v>
      </c>
      <c r="E96" s="83">
        <v>13418.07</v>
      </c>
      <c r="F96" s="57">
        <f>E96/D96</f>
        <v>1.1787815162962312</v>
      </c>
      <c r="G96" s="34">
        <v>0</v>
      </c>
      <c r="H96" s="34">
        <v>0</v>
      </c>
      <c r="I96" s="34">
        <v>0</v>
      </c>
      <c r="J96" s="34">
        <v>0</v>
      </c>
      <c r="L96" s="54"/>
    </row>
    <row r="97" spans="1:10" ht="15">
      <c r="A97" s="56"/>
      <c r="B97" s="40"/>
      <c r="C97" s="117"/>
      <c r="D97" s="95"/>
      <c r="E97" s="95"/>
      <c r="F97" s="42"/>
      <c r="G97" s="99"/>
      <c r="H97" s="99"/>
      <c r="I97" s="99"/>
      <c r="J97" s="99"/>
    </row>
    <row r="98" spans="1:10" ht="105" customHeight="1">
      <c r="A98" s="25" t="s">
        <v>34</v>
      </c>
      <c r="B98" s="25">
        <v>756</v>
      </c>
      <c r="C98" s="26" t="s">
        <v>29</v>
      </c>
      <c r="D98" s="27">
        <f>D100</f>
        <v>18993200</v>
      </c>
      <c r="E98" s="27">
        <f>E100</f>
        <v>10123922.38</v>
      </c>
      <c r="F98" s="28">
        <f>E98/D98</f>
        <v>0.5330287881978814</v>
      </c>
      <c r="G98" s="27">
        <f>G100</f>
        <v>2602155.67</v>
      </c>
      <c r="H98" s="27">
        <f>H100</f>
        <v>11742.570000000002</v>
      </c>
      <c r="I98" s="27">
        <f>I100</f>
        <v>224628.82</v>
      </c>
      <c r="J98" s="27">
        <f>J100</f>
        <v>542987.3300000001</v>
      </c>
    </row>
    <row r="99" spans="1:10" ht="15.75">
      <c r="A99" s="30"/>
      <c r="B99" s="30"/>
      <c r="C99" s="31"/>
      <c r="D99" s="32"/>
      <c r="E99" s="32"/>
      <c r="F99" s="46"/>
      <c r="G99" s="99"/>
      <c r="H99" s="99"/>
      <c r="I99" s="99"/>
      <c r="J99" s="99"/>
    </row>
    <row r="100" spans="1:10" ht="15">
      <c r="A100" s="35"/>
      <c r="B100" s="35"/>
      <c r="C100" s="36" t="s">
        <v>10</v>
      </c>
      <c r="D100" s="37">
        <f>SUM(D101:D131)</f>
        <v>18993200</v>
      </c>
      <c r="E100" s="37">
        <f>SUM(E101:E131)</f>
        <v>10123922.38</v>
      </c>
      <c r="F100" s="38">
        <f>E100/D100</f>
        <v>0.5330287881978814</v>
      </c>
      <c r="G100" s="37">
        <f>SUM(G101:G131)</f>
        <v>2602155.67</v>
      </c>
      <c r="H100" s="37">
        <f>SUM(H101:H131)</f>
        <v>11742.570000000002</v>
      </c>
      <c r="I100" s="37">
        <f>SUM(I101:I131)</f>
        <v>224628.82</v>
      </c>
      <c r="J100" s="37">
        <f>SUM(J101:J131)</f>
        <v>542987.3300000001</v>
      </c>
    </row>
    <row r="101" spans="1:10" ht="60" customHeight="1">
      <c r="A101" s="156" t="s">
        <v>11</v>
      </c>
      <c r="B101" s="157"/>
      <c r="C101" s="41" t="s">
        <v>30</v>
      </c>
      <c r="D101" s="83">
        <v>7000</v>
      </c>
      <c r="E101" s="83">
        <v>434.8</v>
      </c>
      <c r="F101" s="42">
        <f>E101/D101</f>
        <v>0.06211428571428572</v>
      </c>
      <c r="G101" s="34">
        <v>5595.8</v>
      </c>
      <c r="H101" s="34">
        <v>0</v>
      </c>
      <c r="I101" s="34">
        <v>0</v>
      </c>
      <c r="J101" s="34">
        <v>0</v>
      </c>
    </row>
    <row r="102" spans="1:10" ht="54" customHeight="1">
      <c r="A102" s="145"/>
      <c r="B102" s="146"/>
      <c r="C102" s="41" t="s">
        <v>154</v>
      </c>
      <c r="D102" s="83">
        <v>3620000</v>
      </c>
      <c r="E102" s="83">
        <v>1378863.29</v>
      </c>
      <c r="F102" s="42">
        <f>E102/D102</f>
        <v>0.38090146132596686</v>
      </c>
      <c r="G102" s="34">
        <v>232691.6</v>
      </c>
      <c r="H102" s="34">
        <v>162.49</v>
      </c>
      <c r="I102" s="34">
        <v>69529.05</v>
      </c>
      <c r="J102" s="34">
        <v>495674.32</v>
      </c>
    </row>
    <row r="103" spans="1:10" ht="45">
      <c r="A103" s="145"/>
      <c r="B103" s="146"/>
      <c r="C103" s="41" t="s">
        <v>155</v>
      </c>
      <c r="D103" s="83">
        <v>11600</v>
      </c>
      <c r="E103" s="83">
        <v>6439</v>
      </c>
      <c r="F103" s="42">
        <f>E103/D103</f>
        <v>0.5550862068965517</v>
      </c>
      <c r="G103" s="34">
        <v>0</v>
      </c>
      <c r="H103" s="34">
        <v>0</v>
      </c>
      <c r="I103" s="34">
        <v>0</v>
      </c>
      <c r="J103" s="34">
        <v>0</v>
      </c>
    </row>
    <row r="104" spans="1:10" ht="45">
      <c r="A104" s="145"/>
      <c r="B104" s="146"/>
      <c r="C104" s="41" t="s">
        <v>156</v>
      </c>
      <c r="D104" s="83">
        <v>200000</v>
      </c>
      <c r="E104" s="83">
        <v>101802</v>
      </c>
      <c r="F104" s="42">
        <f aca="true" t="shared" si="6" ref="F104:F130">E104/D104</f>
        <v>0.50901</v>
      </c>
      <c r="G104" s="34">
        <v>0</v>
      </c>
      <c r="H104" s="34">
        <v>30</v>
      </c>
      <c r="I104" s="34">
        <v>0</v>
      </c>
      <c r="J104" s="34">
        <v>0</v>
      </c>
    </row>
    <row r="105" spans="1:10" ht="60">
      <c r="A105" s="145"/>
      <c r="B105" s="146"/>
      <c r="C105" s="41" t="s">
        <v>157</v>
      </c>
      <c r="D105" s="83">
        <v>32000</v>
      </c>
      <c r="E105" s="83">
        <v>25240</v>
      </c>
      <c r="F105" s="42">
        <f t="shared" si="6"/>
        <v>0.78875</v>
      </c>
      <c r="G105" s="34">
        <v>884</v>
      </c>
      <c r="H105" s="34">
        <v>2409</v>
      </c>
      <c r="I105" s="34">
        <v>10864.91</v>
      </c>
      <c r="J105" s="34">
        <v>982.5</v>
      </c>
    </row>
    <row r="106" spans="1:10" ht="54" customHeight="1">
      <c r="A106" s="145"/>
      <c r="B106" s="146"/>
      <c r="C106" s="41" t="s">
        <v>158</v>
      </c>
      <c r="D106" s="83">
        <v>2675151</v>
      </c>
      <c r="E106" s="83">
        <v>2669351</v>
      </c>
      <c r="F106" s="42">
        <f>E106/D106</f>
        <v>0.9978318980872481</v>
      </c>
      <c r="G106" s="34">
        <v>0</v>
      </c>
      <c r="H106" s="34">
        <v>0</v>
      </c>
      <c r="I106" s="34">
        <v>0</v>
      </c>
      <c r="J106" s="34">
        <v>0</v>
      </c>
    </row>
    <row r="107" spans="1:10" ht="51" customHeight="1">
      <c r="A107" s="145"/>
      <c r="B107" s="146"/>
      <c r="C107" s="41" t="s">
        <v>159</v>
      </c>
      <c r="D107" s="83">
        <v>0</v>
      </c>
      <c r="E107" s="83">
        <v>1041.31</v>
      </c>
      <c r="F107" s="42">
        <v>0</v>
      </c>
      <c r="G107" s="34">
        <v>257951.99</v>
      </c>
      <c r="H107" s="34">
        <v>0</v>
      </c>
      <c r="I107" s="34">
        <v>0</v>
      </c>
      <c r="J107" s="34">
        <v>0</v>
      </c>
    </row>
    <row r="108" spans="1:10" ht="81" customHeight="1">
      <c r="A108" s="145"/>
      <c r="B108" s="146"/>
      <c r="C108" s="41" t="s">
        <v>160</v>
      </c>
      <c r="D108" s="83">
        <v>0</v>
      </c>
      <c r="E108" s="83">
        <v>81.2</v>
      </c>
      <c r="F108" s="42">
        <v>0</v>
      </c>
      <c r="G108" s="34">
        <v>0</v>
      </c>
      <c r="H108" s="34">
        <v>0</v>
      </c>
      <c r="I108" s="34">
        <v>0</v>
      </c>
      <c r="J108" s="34">
        <v>0</v>
      </c>
    </row>
    <row r="109" spans="1:10" ht="64.5" customHeight="1">
      <c r="A109" s="145"/>
      <c r="B109" s="146"/>
      <c r="C109" s="41" t="s">
        <v>161</v>
      </c>
      <c r="D109" s="83">
        <v>2800</v>
      </c>
      <c r="E109" s="83">
        <v>3054.97</v>
      </c>
      <c r="F109" s="42">
        <f>E109/D109</f>
        <v>1.0910607142857143</v>
      </c>
      <c r="G109" s="34">
        <v>0</v>
      </c>
      <c r="H109" s="34">
        <v>0</v>
      </c>
      <c r="I109" s="34">
        <v>0</v>
      </c>
      <c r="J109" s="34">
        <v>283</v>
      </c>
    </row>
    <row r="110" spans="1:10" ht="36" customHeight="1">
      <c r="A110" s="145"/>
      <c r="B110" s="146"/>
      <c r="C110" s="41" t="s">
        <v>162</v>
      </c>
      <c r="D110" s="83">
        <v>2120000</v>
      </c>
      <c r="E110" s="83">
        <v>1265342.75</v>
      </c>
      <c r="F110" s="42">
        <f t="shared" si="6"/>
        <v>0.596859787735849</v>
      </c>
      <c r="G110" s="34">
        <v>353532.31</v>
      </c>
      <c r="H110" s="34">
        <v>7966.48</v>
      </c>
      <c r="I110" s="34">
        <v>110483.61</v>
      </c>
      <c r="J110" s="34">
        <v>90.51</v>
      </c>
    </row>
    <row r="111" spans="1:10" ht="30">
      <c r="A111" s="145"/>
      <c r="B111" s="146"/>
      <c r="C111" s="41" t="s">
        <v>163</v>
      </c>
      <c r="D111" s="83">
        <v>121500</v>
      </c>
      <c r="E111" s="83">
        <v>71872.7</v>
      </c>
      <c r="F111" s="42">
        <f t="shared" si="6"/>
        <v>0.5915448559670782</v>
      </c>
      <c r="G111" s="34">
        <v>5093.42</v>
      </c>
      <c r="H111" s="34">
        <v>422.61</v>
      </c>
      <c r="I111" s="34">
        <v>0</v>
      </c>
      <c r="J111" s="34">
        <v>0</v>
      </c>
    </row>
    <row r="112" spans="1:10" ht="30">
      <c r="A112" s="145"/>
      <c r="B112" s="146"/>
      <c r="C112" s="41" t="s">
        <v>164</v>
      </c>
      <c r="D112" s="83">
        <v>10800</v>
      </c>
      <c r="E112" s="83">
        <v>7152.72</v>
      </c>
      <c r="F112" s="42">
        <f t="shared" si="6"/>
        <v>0.6622888888888889</v>
      </c>
      <c r="G112" s="34">
        <v>1089.13</v>
      </c>
      <c r="H112" s="34">
        <v>127.45</v>
      </c>
      <c r="I112" s="34">
        <v>0</v>
      </c>
      <c r="J112" s="34">
        <v>0</v>
      </c>
    </row>
    <row r="113" spans="1:10" ht="45">
      <c r="A113" s="145"/>
      <c r="B113" s="146"/>
      <c r="C113" s="41" t="s">
        <v>165</v>
      </c>
      <c r="D113" s="83">
        <v>126000</v>
      </c>
      <c r="E113" s="83">
        <v>62287.95</v>
      </c>
      <c r="F113" s="42">
        <f t="shared" si="6"/>
        <v>0.4943488095238095</v>
      </c>
      <c r="G113" s="34">
        <v>4266</v>
      </c>
      <c r="H113" s="34">
        <v>511.94</v>
      </c>
      <c r="I113" s="34">
        <v>33751.25</v>
      </c>
      <c r="J113" s="34">
        <v>0</v>
      </c>
    </row>
    <row r="114" spans="1:10" ht="25.5" customHeight="1">
      <c r="A114" s="145"/>
      <c r="B114" s="146"/>
      <c r="C114" s="41" t="s">
        <v>166</v>
      </c>
      <c r="D114" s="83">
        <v>50000</v>
      </c>
      <c r="E114" s="83">
        <v>77741</v>
      </c>
      <c r="F114" s="42">
        <f t="shared" si="6"/>
        <v>1.55482</v>
      </c>
      <c r="G114" s="34">
        <v>1054.36</v>
      </c>
      <c r="H114" s="34">
        <v>0</v>
      </c>
      <c r="I114" s="34">
        <v>0</v>
      </c>
      <c r="J114" s="34">
        <v>45957</v>
      </c>
    </row>
    <row r="115" spans="1:10" ht="30">
      <c r="A115" s="145"/>
      <c r="B115" s="146"/>
      <c r="C115" s="41" t="s">
        <v>167</v>
      </c>
      <c r="D115" s="83">
        <v>12000</v>
      </c>
      <c r="E115" s="83">
        <v>4765</v>
      </c>
      <c r="F115" s="42">
        <f t="shared" si="6"/>
        <v>0.39708333333333334</v>
      </c>
      <c r="G115" s="34">
        <v>0</v>
      </c>
      <c r="H115" s="34">
        <v>0</v>
      </c>
      <c r="I115" s="34">
        <v>0</v>
      </c>
      <c r="J115" s="34">
        <v>0</v>
      </c>
    </row>
    <row r="116" spans="1:10" ht="39" customHeight="1">
      <c r="A116" s="145"/>
      <c r="B116" s="146"/>
      <c r="C116" s="41" t="s">
        <v>168</v>
      </c>
      <c r="D116" s="83">
        <v>200000</v>
      </c>
      <c r="E116" s="83">
        <v>164800</v>
      </c>
      <c r="F116" s="42">
        <f t="shared" si="6"/>
        <v>0.824</v>
      </c>
      <c r="G116" s="34">
        <v>1</v>
      </c>
      <c r="H116" s="34">
        <v>0</v>
      </c>
      <c r="I116" s="34">
        <v>0</v>
      </c>
      <c r="J116" s="34">
        <v>0</v>
      </c>
    </row>
    <row r="117" spans="1:10" ht="36" customHeight="1">
      <c r="A117" s="145"/>
      <c r="B117" s="146"/>
      <c r="C117" s="41" t="s">
        <v>169</v>
      </c>
      <c r="D117" s="83">
        <v>0</v>
      </c>
      <c r="E117" s="83">
        <v>17268.12</v>
      </c>
      <c r="F117" s="42">
        <v>0</v>
      </c>
      <c r="G117" s="34">
        <v>639212.12</v>
      </c>
      <c r="H117" s="34">
        <v>0</v>
      </c>
      <c r="I117" s="34">
        <v>0</v>
      </c>
      <c r="J117" s="34">
        <v>0</v>
      </c>
    </row>
    <row r="118" spans="1:10" ht="49.5" customHeight="1">
      <c r="A118" s="145"/>
      <c r="B118" s="146"/>
      <c r="C118" s="41" t="s">
        <v>170</v>
      </c>
      <c r="D118" s="83">
        <v>5000</v>
      </c>
      <c r="E118" s="83">
        <v>4717.3</v>
      </c>
      <c r="F118" s="42">
        <f>E118/D118</f>
        <v>0.9434600000000001</v>
      </c>
      <c r="G118" s="34">
        <v>0</v>
      </c>
      <c r="H118" s="34">
        <v>0</v>
      </c>
      <c r="I118" s="34">
        <v>0</v>
      </c>
      <c r="J118" s="34">
        <v>0</v>
      </c>
    </row>
    <row r="119" spans="1:10" ht="45">
      <c r="A119" s="145"/>
      <c r="B119" s="146"/>
      <c r="C119" s="41" t="s">
        <v>171</v>
      </c>
      <c r="D119" s="83">
        <v>12000</v>
      </c>
      <c r="E119" s="83">
        <v>9540.37</v>
      </c>
      <c r="F119" s="42">
        <f t="shared" si="6"/>
        <v>0.7950308333333334</v>
      </c>
      <c r="G119" s="34">
        <v>0</v>
      </c>
      <c r="H119" s="34">
        <v>0</v>
      </c>
      <c r="I119" s="34">
        <v>0</v>
      </c>
      <c r="J119" s="34">
        <v>0</v>
      </c>
    </row>
    <row r="120" spans="1:10" ht="30">
      <c r="A120" s="145"/>
      <c r="B120" s="146"/>
      <c r="C120" s="41" t="s">
        <v>172</v>
      </c>
      <c r="D120" s="83">
        <v>0</v>
      </c>
      <c r="E120" s="83">
        <v>159.05</v>
      </c>
      <c r="F120" s="42">
        <v>0</v>
      </c>
      <c r="G120" s="34">
        <v>0</v>
      </c>
      <c r="H120" s="34">
        <v>0</v>
      </c>
      <c r="I120" s="34">
        <v>0</v>
      </c>
      <c r="J120" s="34">
        <v>0</v>
      </c>
    </row>
    <row r="121" spans="1:10" ht="15">
      <c r="A121" s="145"/>
      <c r="B121" s="146"/>
      <c r="C121" s="41" t="s">
        <v>100</v>
      </c>
      <c r="D121" s="83">
        <v>35000</v>
      </c>
      <c r="E121" s="83">
        <v>17251</v>
      </c>
      <c r="F121" s="42">
        <f t="shared" si="6"/>
        <v>0.49288571428571426</v>
      </c>
      <c r="G121" s="34">
        <v>0</v>
      </c>
      <c r="H121" s="34">
        <v>0</v>
      </c>
      <c r="I121" s="34">
        <v>0</v>
      </c>
      <c r="J121" s="34">
        <v>0</v>
      </c>
    </row>
    <row r="122" spans="1:10" ht="21" customHeight="1">
      <c r="A122" s="145"/>
      <c r="B122" s="146"/>
      <c r="C122" s="41" t="s">
        <v>101</v>
      </c>
      <c r="D122" s="83">
        <v>244500</v>
      </c>
      <c r="E122" s="83">
        <v>123664.2</v>
      </c>
      <c r="F122" s="42">
        <f t="shared" si="6"/>
        <v>0.5057840490797546</v>
      </c>
      <c r="G122" s="34">
        <v>0</v>
      </c>
      <c r="H122" s="34">
        <v>0</v>
      </c>
      <c r="I122" s="34">
        <v>0</v>
      </c>
      <c r="J122" s="34">
        <v>0</v>
      </c>
    </row>
    <row r="123" spans="1:10" ht="30">
      <c r="A123" s="145"/>
      <c r="B123" s="146"/>
      <c r="C123" s="41" t="s">
        <v>102</v>
      </c>
      <c r="D123" s="83">
        <v>220000</v>
      </c>
      <c r="E123" s="83">
        <v>152314.2</v>
      </c>
      <c r="F123" s="42">
        <f t="shared" si="6"/>
        <v>0.6923372727272727</v>
      </c>
      <c r="G123" s="34">
        <v>0</v>
      </c>
      <c r="H123" s="34">
        <v>0</v>
      </c>
      <c r="I123" s="34">
        <v>0</v>
      </c>
      <c r="J123" s="34">
        <v>0</v>
      </c>
    </row>
    <row r="124" spans="1:10" ht="30">
      <c r="A124" s="145"/>
      <c r="B124" s="146"/>
      <c r="C124" s="41" t="s">
        <v>125</v>
      </c>
      <c r="D124" s="83">
        <v>0</v>
      </c>
      <c r="E124" s="83">
        <v>0</v>
      </c>
      <c r="F124" s="42">
        <v>0</v>
      </c>
      <c r="G124" s="84">
        <v>1086704</v>
      </c>
      <c r="H124" s="34">
        <v>0</v>
      </c>
      <c r="I124" s="34">
        <v>0</v>
      </c>
      <c r="J124" s="34">
        <v>0</v>
      </c>
    </row>
    <row r="125" spans="1:10" ht="45">
      <c r="A125" s="145"/>
      <c r="B125" s="146"/>
      <c r="C125" s="41" t="s">
        <v>103</v>
      </c>
      <c r="D125" s="83">
        <v>0</v>
      </c>
      <c r="E125" s="83">
        <v>1667</v>
      </c>
      <c r="F125" s="42">
        <v>0</v>
      </c>
      <c r="G125" s="84">
        <v>13357.54</v>
      </c>
      <c r="H125" s="84">
        <v>112.6</v>
      </c>
      <c r="I125" s="84">
        <v>0</v>
      </c>
      <c r="J125" s="84">
        <v>0</v>
      </c>
    </row>
    <row r="126" spans="1:10" ht="45">
      <c r="A126" s="145"/>
      <c r="B126" s="146"/>
      <c r="C126" s="41" t="s">
        <v>104</v>
      </c>
      <c r="D126" s="83">
        <v>36500</v>
      </c>
      <c r="E126" s="83">
        <v>2830.25</v>
      </c>
      <c r="F126" s="42">
        <f>E126/D126</f>
        <v>0.07754109589041096</v>
      </c>
      <c r="G126" s="84">
        <v>722.4</v>
      </c>
      <c r="H126" s="84">
        <v>0</v>
      </c>
      <c r="I126" s="84">
        <v>0</v>
      </c>
      <c r="J126" s="84">
        <v>0</v>
      </c>
    </row>
    <row r="127" spans="1:10" ht="41.25" customHeight="1">
      <c r="A127" s="145"/>
      <c r="B127" s="146"/>
      <c r="C127" s="41" t="s">
        <v>105</v>
      </c>
      <c r="D127" s="83">
        <v>0</v>
      </c>
      <c r="E127" s="83">
        <v>2325.72</v>
      </c>
      <c r="F127" s="42">
        <v>0</v>
      </c>
      <c r="G127" s="84">
        <v>0</v>
      </c>
      <c r="H127" s="84">
        <v>0</v>
      </c>
      <c r="I127" s="84">
        <v>0</v>
      </c>
      <c r="J127" s="84">
        <v>0</v>
      </c>
    </row>
    <row r="128" spans="1:10" ht="50.25" customHeight="1">
      <c r="A128" s="145"/>
      <c r="B128" s="146"/>
      <c r="C128" s="41" t="s">
        <v>144</v>
      </c>
      <c r="D128" s="83">
        <v>0</v>
      </c>
      <c r="E128" s="83">
        <v>518.79</v>
      </c>
      <c r="F128" s="42">
        <v>0</v>
      </c>
      <c r="G128" s="84">
        <v>0</v>
      </c>
      <c r="H128" s="84">
        <v>0</v>
      </c>
      <c r="I128" s="84">
        <v>0</v>
      </c>
      <c r="J128" s="84">
        <v>0</v>
      </c>
    </row>
    <row r="129" spans="1:10" ht="30">
      <c r="A129" s="145"/>
      <c r="B129" s="146"/>
      <c r="C129" s="41" t="s">
        <v>106</v>
      </c>
      <c r="D129" s="83">
        <v>2000</v>
      </c>
      <c r="E129" s="83">
        <v>12.03</v>
      </c>
      <c r="F129" s="42">
        <f t="shared" si="6"/>
        <v>0.0060149999999999995</v>
      </c>
      <c r="G129" s="34">
        <v>0</v>
      </c>
      <c r="H129" s="34">
        <v>0</v>
      </c>
      <c r="I129" s="34">
        <v>0</v>
      </c>
      <c r="J129" s="34">
        <v>0</v>
      </c>
    </row>
    <row r="130" spans="1:10" ht="30">
      <c r="A130" s="145"/>
      <c r="B130" s="146"/>
      <c r="C130" s="41" t="s">
        <v>107</v>
      </c>
      <c r="D130" s="83">
        <v>9099349</v>
      </c>
      <c r="E130" s="83">
        <v>3891758</v>
      </c>
      <c r="F130" s="42">
        <f t="shared" si="6"/>
        <v>0.42769631102181044</v>
      </c>
      <c r="G130" s="34">
        <v>0</v>
      </c>
      <c r="H130" s="34">
        <v>0</v>
      </c>
      <c r="I130" s="34">
        <v>0</v>
      </c>
      <c r="J130" s="34">
        <v>0</v>
      </c>
    </row>
    <row r="131" spans="1:10" ht="30">
      <c r="A131" s="145"/>
      <c r="B131" s="146"/>
      <c r="C131" s="41" t="s">
        <v>108</v>
      </c>
      <c r="D131" s="83">
        <v>150000</v>
      </c>
      <c r="E131" s="83">
        <v>59626.66</v>
      </c>
      <c r="F131" s="42">
        <f>E131/D131</f>
        <v>0.3975110666666667</v>
      </c>
      <c r="G131" s="34">
        <v>0</v>
      </c>
      <c r="H131" s="34">
        <v>0</v>
      </c>
      <c r="I131" s="34">
        <v>0</v>
      </c>
      <c r="J131" s="34">
        <v>0</v>
      </c>
    </row>
    <row r="132" spans="1:10" ht="15.75">
      <c r="A132" s="20"/>
      <c r="B132" s="48"/>
      <c r="C132" s="45"/>
      <c r="D132" s="96"/>
      <c r="E132" s="96"/>
      <c r="F132" s="46"/>
      <c r="G132" s="99"/>
      <c r="H132" s="99"/>
      <c r="I132" s="99"/>
      <c r="J132" s="99"/>
    </row>
    <row r="133" spans="1:10" ht="15.75">
      <c r="A133" s="25" t="s">
        <v>36</v>
      </c>
      <c r="B133" s="25">
        <v>758</v>
      </c>
      <c r="C133" s="26" t="s">
        <v>32</v>
      </c>
      <c r="D133" s="27">
        <f>D135</f>
        <v>14747637</v>
      </c>
      <c r="E133" s="27">
        <f>E135</f>
        <v>8640673.64</v>
      </c>
      <c r="F133" s="28">
        <f>E133/D133</f>
        <v>0.5859022458987837</v>
      </c>
      <c r="G133" s="29">
        <f>G135</f>
        <v>0</v>
      </c>
      <c r="H133" s="29">
        <f>H135</f>
        <v>0</v>
      </c>
      <c r="I133" s="29">
        <f>I135</f>
        <v>0</v>
      </c>
      <c r="J133" s="29">
        <f>J135</f>
        <v>0</v>
      </c>
    </row>
    <row r="134" spans="1:10" ht="15.75">
      <c r="A134" s="30"/>
      <c r="B134" s="30"/>
      <c r="C134" s="31"/>
      <c r="D134" s="32"/>
      <c r="E134" s="32"/>
      <c r="F134" s="33"/>
      <c r="G134" s="99"/>
      <c r="H134" s="99"/>
      <c r="I134" s="99"/>
      <c r="J134" s="99"/>
    </row>
    <row r="135" spans="1:10" ht="15">
      <c r="A135" s="35"/>
      <c r="B135" s="35"/>
      <c r="C135" s="36" t="s">
        <v>10</v>
      </c>
      <c r="D135" s="37">
        <f>SUM(D136:D139)</f>
        <v>14747637</v>
      </c>
      <c r="E135" s="37">
        <f>SUM(E136:E139)</f>
        <v>8640673.64</v>
      </c>
      <c r="F135" s="86">
        <f>E135/D135</f>
        <v>0.5859022458987837</v>
      </c>
      <c r="G135" s="37">
        <f>SUM(G136:G139)</f>
        <v>0</v>
      </c>
      <c r="H135" s="37">
        <f>SUM(H136:H139)</f>
        <v>0</v>
      </c>
      <c r="I135" s="37">
        <f>SUM(I136:I139)</f>
        <v>0</v>
      </c>
      <c r="J135" s="37">
        <f>SUM(J136:J139)</f>
        <v>0</v>
      </c>
    </row>
    <row r="136" spans="1:10" ht="51" customHeight="1">
      <c r="A136" s="143" t="s">
        <v>11</v>
      </c>
      <c r="B136" s="144"/>
      <c r="C136" s="58" t="s">
        <v>33</v>
      </c>
      <c r="D136" s="59">
        <v>8769264</v>
      </c>
      <c r="E136" s="59">
        <v>5396472</v>
      </c>
      <c r="F136" s="57">
        <f>E136/D136</f>
        <v>0.6153848259101334</v>
      </c>
      <c r="G136" s="34">
        <v>0</v>
      </c>
      <c r="H136" s="34">
        <v>0</v>
      </c>
      <c r="I136" s="34">
        <v>0</v>
      </c>
      <c r="J136" s="34">
        <v>0</v>
      </c>
    </row>
    <row r="137" spans="1:10" ht="30">
      <c r="A137" s="170"/>
      <c r="B137" s="171"/>
      <c r="C137" s="41" t="s">
        <v>109</v>
      </c>
      <c r="D137" s="83">
        <v>5615372</v>
      </c>
      <c r="E137" s="83">
        <v>2807688</v>
      </c>
      <c r="F137" s="42">
        <f>E137/D137</f>
        <v>0.5000003561651837</v>
      </c>
      <c r="G137" s="84">
        <v>0</v>
      </c>
      <c r="H137" s="84">
        <v>0</v>
      </c>
      <c r="I137" s="84">
        <v>0</v>
      </c>
      <c r="J137" s="84">
        <v>0</v>
      </c>
    </row>
    <row r="138" spans="1:10" ht="30">
      <c r="A138" s="170"/>
      <c r="B138" s="171"/>
      <c r="C138" s="58" t="s">
        <v>65</v>
      </c>
      <c r="D138" s="59">
        <v>166006</v>
      </c>
      <c r="E138" s="59">
        <v>83004</v>
      </c>
      <c r="F138" s="57">
        <f>E138/D138</f>
        <v>0.500006023878655</v>
      </c>
      <c r="G138" s="34">
        <v>0</v>
      </c>
      <c r="H138" s="34">
        <v>0</v>
      </c>
      <c r="I138" s="34">
        <v>0</v>
      </c>
      <c r="J138" s="34">
        <v>0</v>
      </c>
    </row>
    <row r="139" spans="1:10" ht="15">
      <c r="A139" s="172"/>
      <c r="B139" s="173"/>
      <c r="C139" s="58" t="s">
        <v>110</v>
      </c>
      <c r="D139" s="59">
        <v>196995</v>
      </c>
      <c r="E139" s="59">
        <v>353509.64</v>
      </c>
      <c r="F139" s="57">
        <v>0</v>
      </c>
      <c r="G139" s="34">
        <v>0</v>
      </c>
      <c r="H139" s="34">
        <v>0</v>
      </c>
      <c r="I139" s="34">
        <v>0</v>
      </c>
      <c r="J139" s="34">
        <v>0</v>
      </c>
    </row>
    <row r="140" spans="1:10" ht="15">
      <c r="A140" s="56"/>
      <c r="B140" s="56"/>
      <c r="C140" s="58"/>
      <c r="D140" s="98"/>
      <c r="E140" s="98"/>
      <c r="F140" s="57"/>
      <c r="G140" s="99"/>
      <c r="H140" s="99"/>
      <c r="I140" s="99"/>
      <c r="J140" s="99"/>
    </row>
    <row r="141" spans="1:10" ht="15.75">
      <c r="A141" s="25" t="s">
        <v>39</v>
      </c>
      <c r="B141" s="25">
        <v>801</v>
      </c>
      <c r="C141" s="26" t="s">
        <v>35</v>
      </c>
      <c r="D141" s="27">
        <f>D143+D165</f>
        <v>2238443.4699999997</v>
      </c>
      <c r="E141" s="27">
        <f>E143+E165</f>
        <v>588334.37</v>
      </c>
      <c r="F141" s="28">
        <f>E141/D141</f>
        <v>0.26283190881742485</v>
      </c>
      <c r="G141" s="29">
        <f>G143+G165</f>
        <v>0</v>
      </c>
      <c r="H141" s="29">
        <f>H143+H165</f>
        <v>0</v>
      </c>
      <c r="I141" s="29">
        <f>I143+I165</f>
        <v>0</v>
      </c>
      <c r="J141" s="29">
        <f>J143+J165</f>
        <v>0</v>
      </c>
    </row>
    <row r="142" spans="1:10" ht="15.75">
      <c r="A142" s="30"/>
      <c r="B142" s="30"/>
      <c r="C142" s="31"/>
      <c r="D142" s="32"/>
      <c r="E142" s="32"/>
      <c r="F142" s="42"/>
      <c r="G142" s="34"/>
      <c r="H142" s="34"/>
      <c r="I142" s="34"/>
      <c r="J142" s="34"/>
    </row>
    <row r="143" spans="1:10" ht="15">
      <c r="A143" s="35"/>
      <c r="B143" s="35"/>
      <c r="C143" s="36" t="s">
        <v>10</v>
      </c>
      <c r="D143" s="37">
        <f>SUM(D144:D150)+D154+D155+D156+D157+D158+D159+D160+D161+D162+D163</f>
        <v>2165411.4699999997</v>
      </c>
      <c r="E143" s="37">
        <f>SUM(E144:E150)+E154+E155+E156+E157+E158+E159+E160+E161+E162+E163</f>
        <v>578334.37</v>
      </c>
      <c r="F143" s="38">
        <f>E143/D143</f>
        <v>0.2670782795844339</v>
      </c>
      <c r="G143" s="37">
        <f>SUM(G144:G163)</f>
        <v>0</v>
      </c>
      <c r="H143" s="37">
        <f>SUM(H144:H163)</f>
        <v>0</v>
      </c>
      <c r="I143" s="37">
        <f>SUM(I144:I163)</f>
        <v>0</v>
      </c>
      <c r="J143" s="37">
        <f>SUM(J144:J163)</f>
        <v>0</v>
      </c>
    </row>
    <row r="144" spans="1:10" ht="71.25" customHeight="1">
      <c r="A144" s="156" t="s">
        <v>11</v>
      </c>
      <c r="B144" s="157"/>
      <c r="C144" s="41" t="s">
        <v>145</v>
      </c>
      <c r="D144" s="83">
        <v>0</v>
      </c>
      <c r="E144" s="83">
        <v>29</v>
      </c>
      <c r="F144" s="42">
        <v>0</v>
      </c>
      <c r="G144" s="34">
        <v>0</v>
      </c>
      <c r="H144" s="34">
        <v>0</v>
      </c>
      <c r="I144" s="34">
        <v>0</v>
      </c>
      <c r="J144" s="34">
        <v>0</v>
      </c>
    </row>
    <row r="145" spans="1:10" ht="53.25" customHeight="1">
      <c r="A145" s="145"/>
      <c r="B145" s="146"/>
      <c r="C145" s="41" t="s">
        <v>146</v>
      </c>
      <c r="D145" s="83">
        <v>0</v>
      </c>
      <c r="E145" s="83">
        <v>9</v>
      </c>
      <c r="F145" s="42">
        <v>0</v>
      </c>
      <c r="G145" s="34">
        <v>0</v>
      </c>
      <c r="H145" s="34">
        <v>0</v>
      </c>
      <c r="I145" s="34">
        <v>0</v>
      </c>
      <c r="J145" s="34">
        <v>0</v>
      </c>
    </row>
    <row r="146" spans="1:10" ht="75">
      <c r="A146" s="145"/>
      <c r="B146" s="146"/>
      <c r="C146" s="87" t="s">
        <v>173</v>
      </c>
      <c r="D146" s="83">
        <v>87000</v>
      </c>
      <c r="E146" s="83">
        <v>35916.95</v>
      </c>
      <c r="F146" s="42">
        <f>E146/D146</f>
        <v>0.4128385057471264</v>
      </c>
      <c r="G146" s="34">
        <v>0</v>
      </c>
      <c r="H146" s="34">
        <v>0</v>
      </c>
      <c r="I146" s="34">
        <v>0</v>
      </c>
      <c r="J146" s="34">
        <v>0</v>
      </c>
    </row>
    <row r="147" spans="1:10" ht="69.75" customHeight="1">
      <c r="A147" s="145"/>
      <c r="B147" s="146"/>
      <c r="C147" s="87" t="s">
        <v>174</v>
      </c>
      <c r="D147" s="83">
        <v>2000</v>
      </c>
      <c r="E147" s="83">
        <v>85.98</v>
      </c>
      <c r="F147" s="42">
        <f>E147/D147</f>
        <v>0.04299</v>
      </c>
      <c r="G147" s="34">
        <v>0</v>
      </c>
      <c r="H147" s="34">
        <v>0</v>
      </c>
      <c r="I147" s="34">
        <v>0</v>
      </c>
      <c r="J147" s="34">
        <v>0</v>
      </c>
    </row>
    <row r="148" spans="1:10" ht="36" customHeight="1">
      <c r="A148" s="145"/>
      <c r="B148" s="146"/>
      <c r="C148" s="87" t="s">
        <v>175</v>
      </c>
      <c r="D148" s="83">
        <v>0</v>
      </c>
      <c r="E148" s="83">
        <v>625</v>
      </c>
      <c r="F148" s="42">
        <v>0</v>
      </c>
      <c r="G148" s="34">
        <v>0</v>
      </c>
      <c r="H148" s="34">
        <v>0</v>
      </c>
      <c r="I148" s="34">
        <v>0</v>
      </c>
      <c r="J148" s="34">
        <v>0</v>
      </c>
    </row>
    <row r="149" spans="1:10" ht="75" customHeight="1">
      <c r="A149" s="145"/>
      <c r="B149" s="146"/>
      <c r="C149" s="87" t="s">
        <v>176</v>
      </c>
      <c r="D149" s="83">
        <v>0</v>
      </c>
      <c r="E149" s="83">
        <v>99521.9</v>
      </c>
      <c r="F149" s="42">
        <v>0</v>
      </c>
      <c r="G149" s="34">
        <v>0</v>
      </c>
      <c r="H149" s="34">
        <v>0</v>
      </c>
      <c r="I149" s="34">
        <v>0</v>
      </c>
      <c r="J149" s="34">
        <v>0</v>
      </c>
    </row>
    <row r="150" spans="1:10" ht="138" customHeight="1">
      <c r="A150" s="145"/>
      <c r="B150" s="146"/>
      <c r="C150" s="87" t="s">
        <v>190</v>
      </c>
      <c r="D150" s="83">
        <f>D151+D152+D153</f>
        <v>395741.71</v>
      </c>
      <c r="E150" s="83">
        <f>SUM(E151:E153)</f>
        <v>114924.75</v>
      </c>
      <c r="F150" s="42">
        <f aca="true" t="shared" si="7" ref="F150:F156">E150/D150</f>
        <v>0.2904034300554268</v>
      </c>
      <c r="G150" s="34">
        <v>0</v>
      </c>
      <c r="H150" s="34">
        <v>0</v>
      </c>
      <c r="I150" s="34">
        <v>0</v>
      </c>
      <c r="J150" s="34">
        <v>0</v>
      </c>
    </row>
    <row r="151" spans="1:10" ht="54.75" customHeight="1">
      <c r="A151" s="145"/>
      <c r="B151" s="146"/>
      <c r="C151" s="87" t="s">
        <v>191</v>
      </c>
      <c r="D151" s="83">
        <v>59974.75</v>
      </c>
      <c r="E151" s="83">
        <v>59974.75</v>
      </c>
      <c r="F151" s="42">
        <f t="shared" si="7"/>
        <v>1</v>
      </c>
      <c r="G151" s="34">
        <v>0</v>
      </c>
      <c r="H151" s="34">
        <v>0</v>
      </c>
      <c r="I151" s="34">
        <v>0</v>
      </c>
      <c r="J151" s="34">
        <v>0</v>
      </c>
    </row>
    <row r="152" spans="1:10" ht="30" customHeight="1">
      <c r="A152" s="145"/>
      <c r="B152" s="146"/>
      <c r="C152" s="87" t="s">
        <v>192</v>
      </c>
      <c r="D152" s="83">
        <v>54950</v>
      </c>
      <c r="E152" s="83">
        <v>54950</v>
      </c>
      <c r="F152" s="42">
        <f t="shared" si="7"/>
        <v>1</v>
      </c>
      <c r="G152" s="34">
        <v>0</v>
      </c>
      <c r="H152" s="34">
        <v>0</v>
      </c>
      <c r="I152" s="34">
        <v>0</v>
      </c>
      <c r="J152" s="34">
        <v>0</v>
      </c>
    </row>
    <row r="153" spans="1:10" ht="57.75" customHeight="1">
      <c r="A153" s="145"/>
      <c r="B153" s="146"/>
      <c r="C153" s="87" t="s">
        <v>193</v>
      </c>
      <c r="D153" s="83">
        <v>280816.96</v>
      </c>
      <c r="E153" s="95"/>
      <c r="F153" s="42">
        <f t="shared" si="7"/>
        <v>0</v>
      </c>
      <c r="G153" s="34">
        <v>0</v>
      </c>
      <c r="H153" s="34">
        <v>0</v>
      </c>
      <c r="I153" s="34">
        <v>0</v>
      </c>
      <c r="J153" s="34">
        <v>0</v>
      </c>
    </row>
    <row r="154" spans="1:10" ht="114" customHeight="1">
      <c r="A154" s="145"/>
      <c r="B154" s="146"/>
      <c r="C154" s="107" t="s">
        <v>194</v>
      </c>
      <c r="D154" s="83">
        <v>269354.59</v>
      </c>
      <c r="E154" s="83">
        <v>0</v>
      </c>
      <c r="F154" s="42">
        <f t="shared" si="7"/>
        <v>0</v>
      </c>
      <c r="G154" s="34">
        <v>0</v>
      </c>
      <c r="H154" s="34">
        <v>0</v>
      </c>
      <c r="I154" s="34">
        <v>0</v>
      </c>
      <c r="J154" s="34">
        <v>0</v>
      </c>
    </row>
    <row r="155" spans="1:10" ht="132" customHeight="1">
      <c r="A155" s="145"/>
      <c r="B155" s="146"/>
      <c r="C155" s="87" t="s">
        <v>205</v>
      </c>
      <c r="D155" s="83">
        <v>7500</v>
      </c>
      <c r="E155" s="83">
        <v>7500</v>
      </c>
      <c r="F155" s="42">
        <f t="shared" si="7"/>
        <v>1</v>
      </c>
      <c r="G155" s="34">
        <v>0</v>
      </c>
      <c r="H155" s="34">
        <v>0</v>
      </c>
      <c r="I155" s="34">
        <v>0</v>
      </c>
      <c r="J155" s="34">
        <v>0</v>
      </c>
    </row>
    <row r="156" spans="1:10" ht="198" customHeight="1">
      <c r="A156" s="145"/>
      <c r="B156" s="146"/>
      <c r="C156" s="87" t="s">
        <v>206</v>
      </c>
      <c r="D156" s="83">
        <v>571780.85</v>
      </c>
      <c r="E156" s="83">
        <v>0</v>
      </c>
      <c r="F156" s="42">
        <f t="shared" si="7"/>
        <v>0</v>
      </c>
      <c r="G156" s="34">
        <v>0</v>
      </c>
      <c r="H156" s="34">
        <v>0</v>
      </c>
      <c r="I156" s="34">
        <v>0</v>
      </c>
      <c r="J156" s="34">
        <v>0</v>
      </c>
    </row>
    <row r="157" spans="1:10" ht="68.25" customHeight="1">
      <c r="A157" s="145"/>
      <c r="B157" s="146"/>
      <c r="C157" s="87" t="s">
        <v>207</v>
      </c>
      <c r="D157" s="83">
        <v>0</v>
      </c>
      <c r="E157" s="83">
        <v>308</v>
      </c>
      <c r="F157" s="42">
        <v>0</v>
      </c>
      <c r="G157" s="34">
        <v>0</v>
      </c>
      <c r="H157" s="34">
        <v>0</v>
      </c>
      <c r="I157" s="34">
        <v>0</v>
      </c>
      <c r="J157" s="34">
        <v>0</v>
      </c>
    </row>
    <row r="158" spans="1:10" ht="52.5" customHeight="1">
      <c r="A158" s="145"/>
      <c r="B158" s="146"/>
      <c r="C158" s="87" t="s">
        <v>208</v>
      </c>
      <c r="D158" s="83">
        <v>151912.32</v>
      </c>
      <c r="E158" s="83">
        <v>28484.36</v>
      </c>
      <c r="F158" s="42">
        <f>E158/D158</f>
        <v>0.18750526619565813</v>
      </c>
      <c r="G158" s="34">
        <v>0</v>
      </c>
      <c r="H158" s="34">
        <v>0</v>
      </c>
      <c r="I158" s="34">
        <v>0</v>
      </c>
      <c r="J158" s="34">
        <v>0</v>
      </c>
    </row>
    <row r="159" spans="1:10" ht="50.25" customHeight="1">
      <c r="A159" s="145"/>
      <c r="B159" s="146"/>
      <c r="C159" s="87" t="s">
        <v>209</v>
      </c>
      <c r="D159" s="83">
        <v>0</v>
      </c>
      <c r="E159" s="83">
        <v>116.63</v>
      </c>
      <c r="F159" s="42">
        <v>0</v>
      </c>
      <c r="G159" s="34">
        <v>0</v>
      </c>
      <c r="H159" s="34">
        <v>0</v>
      </c>
      <c r="I159" s="34">
        <v>0</v>
      </c>
      <c r="J159" s="34">
        <v>0</v>
      </c>
    </row>
    <row r="160" spans="1:10" ht="75">
      <c r="A160" s="145"/>
      <c r="B160" s="146"/>
      <c r="C160" s="87" t="s">
        <v>210</v>
      </c>
      <c r="D160" s="83">
        <v>362949</v>
      </c>
      <c r="E160" s="83">
        <v>181475</v>
      </c>
      <c r="F160" s="42">
        <f>E160/D160</f>
        <v>0.500001377604016</v>
      </c>
      <c r="G160" s="34">
        <v>0</v>
      </c>
      <c r="H160" s="34">
        <v>0</v>
      </c>
      <c r="I160" s="34">
        <v>0</v>
      </c>
      <c r="J160" s="34">
        <v>0</v>
      </c>
    </row>
    <row r="161" spans="1:10" ht="37.5" customHeight="1">
      <c r="A161" s="145"/>
      <c r="B161" s="146"/>
      <c r="C161" s="87" t="s">
        <v>211</v>
      </c>
      <c r="D161" s="83">
        <v>0</v>
      </c>
      <c r="E161" s="83">
        <v>1960.8</v>
      </c>
      <c r="F161" s="42">
        <v>0</v>
      </c>
      <c r="G161" s="34">
        <v>0</v>
      </c>
      <c r="H161" s="34">
        <v>0</v>
      </c>
      <c r="I161" s="34">
        <v>0</v>
      </c>
      <c r="J161" s="34">
        <v>0</v>
      </c>
    </row>
    <row r="162" spans="1:10" ht="30">
      <c r="A162" s="145"/>
      <c r="B162" s="146"/>
      <c r="C162" s="87" t="s">
        <v>212</v>
      </c>
      <c r="D162" s="83">
        <v>310000</v>
      </c>
      <c r="E162" s="83">
        <v>103790</v>
      </c>
      <c r="F162" s="42">
        <f>E162/D162</f>
        <v>0.33480645161290323</v>
      </c>
      <c r="G162" s="34">
        <v>0</v>
      </c>
      <c r="H162" s="34">
        <v>0</v>
      </c>
      <c r="I162" s="34">
        <v>0</v>
      </c>
      <c r="J162" s="34">
        <v>0</v>
      </c>
    </row>
    <row r="163" spans="1:10" ht="87" customHeight="1">
      <c r="A163" s="145"/>
      <c r="B163" s="146"/>
      <c r="C163" s="87" t="s">
        <v>213</v>
      </c>
      <c r="D163" s="83">
        <v>7173</v>
      </c>
      <c r="E163" s="83">
        <v>3587</v>
      </c>
      <c r="F163" s="42">
        <f>E163/D163</f>
        <v>0.5000697058413495</v>
      </c>
      <c r="G163" s="84">
        <v>0</v>
      </c>
      <c r="H163" s="84">
        <v>0</v>
      </c>
      <c r="I163" s="84">
        <v>0</v>
      </c>
      <c r="J163" s="84">
        <v>0</v>
      </c>
    </row>
    <row r="164" spans="1:10" ht="15" customHeight="1">
      <c r="A164" s="149"/>
      <c r="B164" s="150"/>
      <c r="C164" s="87"/>
      <c r="D164" s="95"/>
      <c r="E164" s="95"/>
      <c r="F164" s="42"/>
      <c r="G164" s="84"/>
      <c r="H164" s="84"/>
      <c r="I164" s="84"/>
      <c r="J164" s="84"/>
    </row>
    <row r="165" spans="1:10" ht="15.75">
      <c r="A165" s="55"/>
      <c r="B165" s="35"/>
      <c r="C165" s="36" t="s">
        <v>16</v>
      </c>
      <c r="D165" s="118">
        <f>SUM(D166:D167)</f>
        <v>73032</v>
      </c>
      <c r="E165" s="118">
        <f>SUM(E166:E167)</f>
        <v>10000</v>
      </c>
      <c r="F165" s="105">
        <v>0</v>
      </c>
      <c r="G165" s="106">
        <f>SUM(G166:G166)</f>
        <v>0</v>
      </c>
      <c r="H165" s="106">
        <f>SUM(H166:H166)</f>
        <v>0</v>
      </c>
      <c r="I165" s="106">
        <f>SUM(I166:I166)</f>
        <v>0</v>
      </c>
      <c r="J165" s="106">
        <f>SUM(J166:J166)</f>
        <v>0</v>
      </c>
    </row>
    <row r="166" spans="1:10" ht="165">
      <c r="A166" s="143" t="s">
        <v>11</v>
      </c>
      <c r="B166" s="144"/>
      <c r="C166" s="107" t="s">
        <v>214</v>
      </c>
      <c r="D166" s="116">
        <v>0</v>
      </c>
      <c r="E166" s="116">
        <v>10000</v>
      </c>
      <c r="F166" s="42">
        <v>0</v>
      </c>
      <c r="G166" s="84">
        <v>0</v>
      </c>
      <c r="H166" s="84">
        <v>0</v>
      </c>
      <c r="I166" s="84">
        <v>0</v>
      </c>
      <c r="J166" s="84">
        <v>0</v>
      </c>
    </row>
    <row r="167" spans="1:10" ht="195">
      <c r="A167" s="138"/>
      <c r="B167" s="139"/>
      <c r="C167" s="87" t="s">
        <v>215</v>
      </c>
      <c r="D167" s="116">
        <v>73032</v>
      </c>
      <c r="E167" s="116">
        <v>0</v>
      </c>
      <c r="F167" s="42">
        <v>0</v>
      </c>
      <c r="G167" s="84"/>
      <c r="H167" s="84"/>
      <c r="I167" s="84"/>
      <c r="J167" s="84"/>
    </row>
    <row r="168" spans="1:10" ht="15.75">
      <c r="A168" s="119"/>
      <c r="B168" s="120"/>
      <c r="C168" s="107"/>
      <c r="D168" s="121"/>
      <c r="E168" s="121"/>
      <c r="F168" s="122"/>
      <c r="G168" s="123"/>
      <c r="H168" s="123"/>
      <c r="I168" s="123"/>
      <c r="J168" s="123"/>
    </row>
    <row r="169" spans="1:10" ht="15.75">
      <c r="A169" s="25" t="s">
        <v>41</v>
      </c>
      <c r="B169" s="25" t="s">
        <v>37</v>
      </c>
      <c r="C169" s="26" t="s">
        <v>38</v>
      </c>
      <c r="D169" s="27">
        <f>D171</f>
        <v>590</v>
      </c>
      <c r="E169" s="27">
        <f>E171</f>
        <v>390</v>
      </c>
      <c r="F169" s="28">
        <f>E169/D169</f>
        <v>0.6610169491525424</v>
      </c>
      <c r="G169" s="29">
        <f>G171</f>
        <v>0</v>
      </c>
      <c r="H169" s="29">
        <f>H171</f>
        <v>0</v>
      </c>
      <c r="I169" s="29">
        <f>I171</f>
        <v>0</v>
      </c>
      <c r="J169" s="29">
        <f>J171</f>
        <v>0</v>
      </c>
    </row>
    <row r="170" spans="1:10" ht="15.75">
      <c r="A170" s="50"/>
      <c r="B170" s="56"/>
      <c r="C170" s="58"/>
      <c r="D170" s="59"/>
      <c r="E170" s="59"/>
      <c r="F170" s="42"/>
      <c r="G170" s="34"/>
      <c r="H170" s="34"/>
      <c r="I170" s="34"/>
      <c r="J170" s="34"/>
    </row>
    <row r="171" spans="1:10" ht="15.75">
      <c r="A171" s="55"/>
      <c r="B171" s="35"/>
      <c r="C171" s="36" t="s">
        <v>10</v>
      </c>
      <c r="D171" s="37">
        <f>SUM(D172:D172)</f>
        <v>590</v>
      </c>
      <c r="E171" s="37">
        <f>SUM(E172:E172)</f>
        <v>390</v>
      </c>
      <c r="F171" s="38">
        <f>E171/D171</f>
        <v>0.6610169491525424</v>
      </c>
      <c r="G171" s="47">
        <f>SUM(G172:G172)</f>
        <v>0</v>
      </c>
      <c r="H171" s="47">
        <f>SUM(H172:H172)</f>
        <v>0</v>
      </c>
      <c r="I171" s="47">
        <f>SUM(I172:I172)</f>
        <v>0</v>
      </c>
      <c r="J171" s="47">
        <f>SUM(J172:J172)</f>
        <v>0</v>
      </c>
    </row>
    <row r="172" spans="1:10" ht="104.25" customHeight="1">
      <c r="A172" s="154" t="s">
        <v>11</v>
      </c>
      <c r="B172" s="155"/>
      <c r="C172" s="58" t="s">
        <v>73</v>
      </c>
      <c r="D172" s="134">
        <v>590</v>
      </c>
      <c r="E172" s="134">
        <v>390</v>
      </c>
      <c r="F172" s="42">
        <f>E172/D172</f>
        <v>0.6610169491525424</v>
      </c>
      <c r="G172" s="34">
        <v>0</v>
      </c>
      <c r="H172" s="34">
        <v>0</v>
      </c>
      <c r="I172" s="34">
        <v>0</v>
      </c>
      <c r="J172" s="34">
        <v>0</v>
      </c>
    </row>
    <row r="173" spans="1:10" ht="15.75">
      <c r="A173" s="20"/>
      <c r="B173" s="48"/>
      <c r="C173" s="41"/>
      <c r="D173" s="96"/>
      <c r="E173" s="96"/>
      <c r="F173" s="46"/>
      <c r="G173" s="99"/>
      <c r="H173" s="99"/>
      <c r="I173" s="99"/>
      <c r="J173" s="99"/>
    </row>
    <row r="174" spans="1:10" ht="90" customHeight="1">
      <c r="A174" s="25" t="s">
        <v>43</v>
      </c>
      <c r="B174" s="25">
        <v>852</v>
      </c>
      <c r="C174" s="26" t="s">
        <v>40</v>
      </c>
      <c r="D174" s="27">
        <f>D176</f>
        <v>629411.27</v>
      </c>
      <c r="E174" s="27">
        <f>E176</f>
        <v>300694.58999999997</v>
      </c>
      <c r="F174" s="28">
        <f>E174/D174</f>
        <v>0.4777394437185721</v>
      </c>
      <c r="G174" s="27">
        <f>G176</f>
        <v>3542.2</v>
      </c>
      <c r="H174" s="27">
        <f>H176</f>
        <v>0</v>
      </c>
      <c r="I174" s="27">
        <f>I176</f>
        <v>0</v>
      </c>
      <c r="J174" s="27">
        <f>J176</f>
        <v>0</v>
      </c>
    </row>
    <row r="175" spans="1:10" ht="15.75">
      <c r="A175" s="67"/>
      <c r="B175" s="67"/>
      <c r="C175" s="68"/>
      <c r="D175" s="109"/>
      <c r="E175" s="109"/>
      <c r="F175" s="57"/>
      <c r="G175" s="99"/>
      <c r="H175" s="99"/>
      <c r="I175" s="99"/>
      <c r="J175" s="99"/>
    </row>
    <row r="176" spans="1:10" ht="15">
      <c r="A176" s="69"/>
      <c r="B176" s="69"/>
      <c r="C176" s="36" t="s">
        <v>10</v>
      </c>
      <c r="D176" s="37">
        <f>SUM(D177:D191)</f>
        <v>629411.27</v>
      </c>
      <c r="E176" s="37">
        <f>SUM(E177:E191)</f>
        <v>300694.58999999997</v>
      </c>
      <c r="F176" s="38">
        <f>E176/D176</f>
        <v>0.4777394437185721</v>
      </c>
      <c r="G176" s="37">
        <f>SUM(G177:G191)</f>
        <v>3542.2</v>
      </c>
      <c r="H176" s="37">
        <f>SUM(H177:H191)</f>
        <v>0</v>
      </c>
      <c r="I176" s="37">
        <f>SUM(I177:I191)</f>
        <v>0</v>
      </c>
      <c r="J176" s="37">
        <f>SUM(J177:J191)</f>
        <v>0</v>
      </c>
    </row>
    <row r="177" spans="1:10" ht="45" customHeight="1">
      <c r="A177" s="158" t="s">
        <v>11</v>
      </c>
      <c r="B177" s="159"/>
      <c r="C177" s="41" t="s">
        <v>56</v>
      </c>
      <c r="D177" s="83">
        <v>19200</v>
      </c>
      <c r="E177" s="59">
        <v>15368.6</v>
      </c>
      <c r="F177" s="42">
        <f>E177/D177</f>
        <v>0.8004479166666667</v>
      </c>
      <c r="G177" s="34">
        <v>0</v>
      </c>
      <c r="H177" s="34">
        <v>0</v>
      </c>
      <c r="I177" s="34">
        <v>0</v>
      </c>
      <c r="J177" s="34">
        <v>0</v>
      </c>
    </row>
    <row r="178" spans="1:10" ht="163.5" customHeight="1">
      <c r="A178" s="160"/>
      <c r="B178" s="161"/>
      <c r="C178" s="41" t="s">
        <v>95</v>
      </c>
      <c r="D178" s="83">
        <v>18737</v>
      </c>
      <c r="E178" s="59">
        <v>7400</v>
      </c>
      <c r="F178" s="42">
        <f aca="true" t="shared" si="8" ref="F178:F183">E178/D178</f>
        <v>0.394940492074505</v>
      </c>
      <c r="G178" s="34">
        <v>0</v>
      </c>
      <c r="H178" s="34">
        <v>0</v>
      </c>
      <c r="I178" s="34">
        <v>0</v>
      </c>
      <c r="J178" s="34">
        <v>0</v>
      </c>
    </row>
    <row r="179" spans="1:10" ht="72" customHeight="1">
      <c r="A179" s="160"/>
      <c r="B179" s="161"/>
      <c r="C179" s="41" t="s">
        <v>113</v>
      </c>
      <c r="D179" s="83">
        <v>1319.27</v>
      </c>
      <c r="E179" s="59">
        <v>1319.27</v>
      </c>
      <c r="F179" s="42">
        <f t="shared" si="8"/>
        <v>1</v>
      </c>
      <c r="G179" s="34">
        <v>0</v>
      </c>
      <c r="H179" s="34">
        <v>0</v>
      </c>
      <c r="I179" s="34">
        <v>0</v>
      </c>
      <c r="J179" s="34">
        <v>0</v>
      </c>
    </row>
    <row r="180" spans="1:10" ht="48.75" customHeight="1">
      <c r="A180" s="160"/>
      <c r="B180" s="161"/>
      <c r="C180" s="41" t="s">
        <v>147</v>
      </c>
      <c r="D180" s="83">
        <v>0</v>
      </c>
      <c r="E180" s="59">
        <v>58.05</v>
      </c>
      <c r="F180" s="42">
        <v>0</v>
      </c>
      <c r="G180" s="34">
        <v>0</v>
      </c>
      <c r="H180" s="34">
        <v>0</v>
      </c>
      <c r="I180" s="34">
        <v>0</v>
      </c>
      <c r="J180" s="34">
        <v>0</v>
      </c>
    </row>
    <row r="181" spans="1:10" ht="35.25" customHeight="1">
      <c r="A181" s="160"/>
      <c r="B181" s="161"/>
      <c r="C181" s="41" t="s">
        <v>177</v>
      </c>
      <c r="D181" s="83">
        <v>1500</v>
      </c>
      <c r="E181" s="59">
        <v>0</v>
      </c>
      <c r="F181" s="42">
        <f t="shared" si="8"/>
        <v>0</v>
      </c>
      <c r="G181" s="34">
        <v>1172</v>
      </c>
      <c r="H181" s="34">
        <v>0</v>
      </c>
      <c r="I181" s="34">
        <v>0</v>
      </c>
      <c r="J181" s="34">
        <v>0</v>
      </c>
    </row>
    <row r="182" spans="1:10" ht="63" customHeight="1">
      <c r="A182" s="160"/>
      <c r="B182" s="161"/>
      <c r="C182" s="41" t="s">
        <v>178</v>
      </c>
      <c r="D182" s="83">
        <v>110292</v>
      </c>
      <c r="E182" s="59">
        <v>53500</v>
      </c>
      <c r="F182" s="42">
        <f t="shared" si="8"/>
        <v>0.4850759801254851</v>
      </c>
      <c r="G182" s="34">
        <v>0</v>
      </c>
      <c r="H182" s="34">
        <v>0</v>
      </c>
      <c r="I182" s="34">
        <v>0</v>
      </c>
      <c r="J182" s="34">
        <v>0</v>
      </c>
    </row>
    <row r="183" spans="1:10" ht="34.5" customHeight="1">
      <c r="A183" s="160"/>
      <c r="B183" s="161"/>
      <c r="C183" s="41" t="s">
        <v>78</v>
      </c>
      <c r="D183" s="83">
        <v>1500</v>
      </c>
      <c r="E183" s="59">
        <v>645</v>
      </c>
      <c r="F183" s="42">
        <f t="shared" si="8"/>
        <v>0.43</v>
      </c>
      <c r="G183" s="34">
        <v>0</v>
      </c>
      <c r="H183" s="34">
        <v>0</v>
      </c>
      <c r="I183" s="34">
        <v>0</v>
      </c>
      <c r="J183" s="34">
        <v>0</v>
      </c>
    </row>
    <row r="184" spans="1:10" ht="60">
      <c r="A184" s="160"/>
      <c r="B184" s="161"/>
      <c r="C184" s="41" t="s">
        <v>74</v>
      </c>
      <c r="D184" s="59">
        <v>156709</v>
      </c>
      <c r="E184" s="59">
        <v>81700</v>
      </c>
      <c r="F184" s="42">
        <f>E184/D184</f>
        <v>0.5213484866855126</v>
      </c>
      <c r="G184" s="34">
        <v>0</v>
      </c>
      <c r="H184" s="34">
        <v>0</v>
      </c>
      <c r="I184" s="34">
        <v>0</v>
      </c>
      <c r="J184" s="34">
        <v>0</v>
      </c>
    </row>
    <row r="185" spans="1:10" ht="60">
      <c r="A185" s="160"/>
      <c r="B185" s="161"/>
      <c r="C185" s="41" t="s">
        <v>75</v>
      </c>
      <c r="D185" s="59">
        <v>124688</v>
      </c>
      <c r="E185" s="59">
        <v>67138</v>
      </c>
      <c r="F185" s="42">
        <f aca="true" t="shared" si="9" ref="F185:F191">E185/D185</f>
        <v>0.5384479661234441</v>
      </c>
      <c r="G185" s="34">
        <v>0</v>
      </c>
      <c r="H185" s="34">
        <v>0</v>
      </c>
      <c r="I185" s="34">
        <v>0</v>
      </c>
      <c r="J185" s="34">
        <v>0</v>
      </c>
    </row>
    <row r="186" spans="1:10" ht="15">
      <c r="A186" s="160"/>
      <c r="B186" s="161"/>
      <c r="C186" s="41" t="s">
        <v>76</v>
      </c>
      <c r="D186" s="59">
        <v>55000</v>
      </c>
      <c r="E186" s="59">
        <v>31184.9</v>
      </c>
      <c r="F186" s="42">
        <f t="shared" si="9"/>
        <v>0.5669981818181818</v>
      </c>
      <c r="G186" s="34">
        <v>0</v>
      </c>
      <c r="H186" s="34">
        <v>0</v>
      </c>
      <c r="I186" s="34">
        <v>0</v>
      </c>
      <c r="J186" s="34">
        <v>0</v>
      </c>
    </row>
    <row r="187" spans="1:10" ht="53.25" customHeight="1">
      <c r="A187" s="160"/>
      <c r="B187" s="161"/>
      <c r="C187" s="41" t="s">
        <v>77</v>
      </c>
      <c r="D187" s="59">
        <v>4000</v>
      </c>
      <c r="E187" s="59">
        <v>133.83</v>
      </c>
      <c r="F187" s="42">
        <f t="shared" si="9"/>
        <v>0.0334575</v>
      </c>
      <c r="G187" s="34">
        <v>0</v>
      </c>
      <c r="H187" s="34">
        <v>0</v>
      </c>
      <c r="I187" s="34">
        <v>0</v>
      </c>
      <c r="J187" s="34">
        <v>0</v>
      </c>
    </row>
    <row r="188" spans="1:10" ht="82.5" customHeight="1">
      <c r="A188" s="160"/>
      <c r="B188" s="161"/>
      <c r="C188" s="41" t="s">
        <v>119</v>
      </c>
      <c r="D188" s="59">
        <v>380</v>
      </c>
      <c r="E188" s="59">
        <v>146.54</v>
      </c>
      <c r="F188" s="42">
        <v>0</v>
      </c>
      <c r="G188" s="34">
        <v>43.6</v>
      </c>
      <c r="H188" s="34">
        <v>0</v>
      </c>
      <c r="I188" s="34">
        <v>0</v>
      </c>
      <c r="J188" s="34">
        <v>0</v>
      </c>
    </row>
    <row r="189" spans="1:10" ht="63.75" customHeight="1">
      <c r="A189" s="160"/>
      <c r="B189" s="161"/>
      <c r="C189" s="41" t="s">
        <v>179</v>
      </c>
      <c r="D189" s="59">
        <v>50991</v>
      </c>
      <c r="E189" s="59">
        <v>0</v>
      </c>
      <c r="F189" s="42">
        <f>E189/D189</f>
        <v>0</v>
      </c>
      <c r="G189" s="34">
        <v>0</v>
      </c>
      <c r="H189" s="34">
        <v>0</v>
      </c>
      <c r="I189" s="34">
        <v>0</v>
      </c>
      <c r="J189" s="34">
        <v>0</v>
      </c>
    </row>
    <row r="190" spans="1:10" ht="34.5" customHeight="1">
      <c r="A190" s="160"/>
      <c r="B190" s="161"/>
      <c r="C190" s="41" t="s">
        <v>180</v>
      </c>
      <c r="D190" s="59">
        <v>2600</v>
      </c>
      <c r="E190" s="59">
        <v>468.4</v>
      </c>
      <c r="F190" s="42">
        <f>E190/D190</f>
        <v>0.18015384615384614</v>
      </c>
      <c r="G190" s="34">
        <v>2326.6</v>
      </c>
      <c r="H190" s="34">
        <v>0</v>
      </c>
      <c r="I190" s="34">
        <v>0</v>
      </c>
      <c r="J190" s="34">
        <v>0</v>
      </c>
    </row>
    <row r="191" spans="1:10" ht="61.5" customHeight="1">
      <c r="A191" s="160"/>
      <c r="B191" s="161"/>
      <c r="C191" s="41" t="s">
        <v>181</v>
      </c>
      <c r="D191" s="59">
        <v>82495</v>
      </c>
      <c r="E191" s="59">
        <v>41632</v>
      </c>
      <c r="F191" s="42">
        <f t="shared" si="9"/>
        <v>0.5046608885386993</v>
      </c>
      <c r="G191" s="34">
        <v>0</v>
      </c>
      <c r="H191" s="34">
        <v>0</v>
      </c>
      <c r="I191" s="34">
        <v>0</v>
      </c>
      <c r="J191" s="34">
        <v>0</v>
      </c>
    </row>
    <row r="192" spans="1:10" ht="15.75">
      <c r="A192" s="92"/>
      <c r="B192" s="92"/>
      <c r="C192" s="31"/>
      <c r="D192" s="96"/>
      <c r="E192" s="96"/>
      <c r="F192" s="42"/>
      <c r="G192" s="99"/>
      <c r="H192" s="99"/>
      <c r="I192" s="99"/>
      <c r="J192" s="99"/>
    </row>
    <row r="193" spans="1:10" ht="31.5">
      <c r="A193" s="25" t="s">
        <v>49</v>
      </c>
      <c r="B193" s="25">
        <v>854</v>
      </c>
      <c r="C193" s="26" t="s">
        <v>42</v>
      </c>
      <c r="D193" s="27">
        <f>D195</f>
        <v>18471.2</v>
      </c>
      <c r="E193" s="27">
        <f>E195</f>
        <v>18471.2</v>
      </c>
      <c r="F193" s="28">
        <f>E193/D193</f>
        <v>1</v>
      </c>
      <c r="G193" s="29">
        <f>G195</f>
        <v>0</v>
      </c>
      <c r="H193" s="29">
        <f>H195</f>
        <v>0</v>
      </c>
      <c r="I193" s="29">
        <f>I195</f>
        <v>0</v>
      </c>
      <c r="J193" s="29">
        <f>J195</f>
        <v>0</v>
      </c>
    </row>
    <row r="194" spans="1:10" ht="15.75">
      <c r="A194" s="30"/>
      <c r="B194" s="30"/>
      <c r="C194" s="41"/>
      <c r="D194" s="32"/>
      <c r="E194" s="32"/>
      <c r="F194" s="42"/>
      <c r="G194" s="34"/>
      <c r="H194" s="34"/>
      <c r="I194" s="34"/>
      <c r="J194" s="34"/>
    </row>
    <row r="195" spans="1:10" ht="15">
      <c r="A195" s="35"/>
      <c r="B195" s="35"/>
      <c r="C195" s="36" t="s">
        <v>10</v>
      </c>
      <c r="D195" s="37">
        <f>SUM(D196:D197)</f>
        <v>18471.2</v>
      </c>
      <c r="E195" s="37">
        <f>SUM(E196:E197)</f>
        <v>18471.2</v>
      </c>
      <c r="F195" s="38">
        <f>E195/D195</f>
        <v>1</v>
      </c>
      <c r="G195" s="44">
        <f>SUM(G196:G197)</f>
        <v>0</v>
      </c>
      <c r="H195" s="44">
        <f>SUM(H196:H197)</f>
        <v>0</v>
      </c>
      <c r="I195" s="44">
        <f>SUM(I196:I197)</f>
        <v>0</v>
      </c>
      <c r="J195" s="44">
        <f>SUM(J196:J197)</f>
        <v>0</v>
      </c>
    </row>
    <row r="196" spans="1:10" ht="90">
      <c r="A196" s="156" t="s">
        <v>11</v>
      </c>
      <c r="B196" s="157"/>
      <c r="C196" s="41" t="s">
        <v>121</v>
      </c>
      <c r="D196" s="83">
        <v>18000</v>
      </c>
      <c r="E196" s="83">
        <v>18000</v>
      </c>
      <c r="F196" s="57">
        <f>E196/D196</f>
        <v>1</v>
      </c>
      <c r="G196" s="34">
        <v>0</v>
      </c>
      <c r="H196" s="34">
        <v>0</v>
      </c>
      <c r="I196" s="34">
        <v>0</v>
      </c>
      <c r="J196" s="34">
        <v>0</v>
      </c>
    </row>
    <row r="197" spans="1:10" ht="52.5" customHeight="1">
      <c r="A197" s="147"/>
      <c r="B197" s="148"/>
      <c r="C197" s="41" t="s">
        <v>182</v>
      </c>
      <c r="D197" s="83">
        <v>471.2</v>
      </c>
      <c r="E197" s="83">
        <v>471.2</v>
      </c>
      <c r="F197" s="57">
        <f>E197/D197</f>
        <v>1</v>
      </c>
      <c r="G197" s="34">
        <v>0</v>
      </c>
      <c r="H197" s="34">
        <v>0</v>
      </c>
      <c r="I197" s="34">
        <v>0</v>
      </c>
      <c r="J197" s="34">
        <v>0</v>
      </c>
    </row>
    <row r="198" spans="1:10" ht="15">
      <c r="A198" s="40"/>
      <c r="B198" s="40"/>
      <c r="C198" s="41"/>
      <c r="D198" s="95"/>
      <c r="E198" s="95"/>
      <c r="F198" s="57"/>
      <c r="G198" s="99"/>
      <c r="H198" s="99"/>
      <c r="I198" s="99"/>
      <c r="J198" s="99"/>
    </row>
    <row r="199" spans="1:10" ht="15.75">
      <c r="A199" s="25" t="s">
        <v>53</v>
      </c>
      <c r="B199" s="25" t="s">
        <v>79</v>
      </c>
      <c r="C199" s="93" t="s">
        <v>80</v>
      </c>
      <c r="D199" s="27">
        <f>D201</f>
        <v>12443145</v>
      </c>
      <c r="E199" s="27">
        <f>E201</f>
        <v>6344441.07</v>
      </c>
      <c r="F199" s="85">
        <f>E199/D199</f>
        <v>0.5098743983132882</v>
      </c>
      <c r="G199" s="27">
        <f>G201</f>
        <v>1290765.68</v>
      </c>
      <c r="H199" s="27">
        <f>H201</f>
        <v>0</v>
      </c>
      <c r="I199" s="27">
        <f>I201</f>
        <v>0</v>
      </c>
      <c r="J199" s="27">
        <f>J201</f>
        <v>0</v>
      </c>
    </row>
    <row r="200" spans="1:10" ht="15">
      <c r="A200" s="40"/>
      <c r="B200" s="40"/>
      <c r="C200" s="41"/>
      <c r="D200" s="83"/>
      <c r="E200" s="83"/>
      <c r="F200" s="57"/>
      <c r="G200" s="99"/>
      <c r="H200" s="99"/>
      <c r="I200" s="99"/>
      <c r="J200" s="99"/>
    </row>
    <row r="201" spans="1:10" ht="15">
      <c r="A201" s="35"/>
      <c r="B201" s="35"/>
      <c r="C201" s="36" t="s">
        <v>10</v>
      </c>
      <c r="D201" s="37">
        <f>SUM(D202:D213)</f>
        <v>12443145</v>
      </c>
      <c r="E201" s="37">
        <f>SUM(E202:E213)</f>
        <v>6344441.07</v>
      </c>
      <c r="F201" s="38">
        <f>E201/D201</f>
        <v>0.5098743983132882</v>
      </c>
      <c r="G201" s="44">
        <f>SUM(G202:G213)</f>
        <v>1290765.68</v>
      </c>
      <c r="H201" s="44">
        <f>SUM(H202:H213)</f>
        <v>0</v>
      </c>
      <c r="I201" s="44">
        <f>SUM(I202:I213)</f>
        <v>0</v>
      </c>
      <c r="J201" s="44">
        <f>SUM(J202:J213)</f>
        <v>0</v>
      </c>
    </row>
    <row r="202" spans="1:10" ht="51.75" customHeight="1">
      <c r="A202" s="156" t="s">
        <v>11</v>
      </c>
      <c r="B202" s="157"/>
      <c r="C202" s="41" t="s">
        <v>81</v>
      </c>
      <c r="D202" s="83">
        <v>2000</v>
      </c>
      <c r="E202" s="83">
        <v>413.69</v>
      </c>
      <c r="F202" s="57">
        <f>E202/D202</f>
        <v>0.206845</v>
      </c>
      <c r="G202" s="34">
        <v>1378.39</v>
      </c>
      <c r="H202" s="34">
        <v>0</v>
      </c>
      <c r="I202" s="34">
        <v>0</v>
      </c>
      <c r="J202" s="34">
        <v>0</v>
      </c>
    </row>
    <row r="203" spans="1:10" ht="45">
      <c r="A203" s="145"/>
      <c r="B203" s="146"/>
      <c r="C203" s="41" t="s">
        <v>82</v>
      </c>
      <c r="D203" s="83">
        <v>20000</v>
      </c>
      <c r="E203" s="83">
        <v>2049.66</v>
      </c>
      <c r="F203" s="57">
        <f aca="true" t="shared" si="10" ref="F203:F213">E203/D203</f>
        <v>0.10248299999999999</v>
      </c>
      <c r="G203" s="34">
        <v>5514.94</v>
      </c>
      <c r="H203" s="34">
        <v>0</v>
      </c>
      <c r="I203" s="34">
        <v>0</v>
      </c>
      <c r="J203" s="34">
        <v>0</v>
      </c>
    </row>
    <row r="204" spans="1:10" ht="75">
      <c r="A204" s="145"/>
      <c r="B204" s="146"/>
      <c r="C204" s="41" t="s">
        <v>126</v>
      </c>
      <c r="D204" s="83">
        <v>9059600</v>
      </c>
      <c r="E204" s="83">
        <v>4875590</v>
      </c>
      <c r="F204" s="57">
        <f t="shared" si="10"/>
        <v>0.5381683518036117</v>
      </c>
      <c r="G204" s="34">
        <v>0</v>
      </c>
      <c r="H204" s="34">
        <v>0</v>
      </c>
      <c r="I204" s="34">
        <v>0</v>
      </c>
      <c r="J204" s="34">
        <v>0</v>
      </c>
    </row>
    <row r="205" spans="1:10" ht="15">
      <c r="A205" s="145"/>
      <c r="B205" s="146"/>
      <c r="C205" s="41" t="s">
        <v>83</v>
      </c>
      <c r="D205" s="83">
        <v>2000</v>
      </c>
      <c r="E205" s="83">
        <v>174.38</v>
      </c>
      <c r="F205" s="57">
        <f t="shared" si="10"/>
        <v>0.08719</v>
      </c>
      <c r="G205" s="34">
        <v>1959.84</v>
      </c>
      <c r="H205" s="34">
        <v>0</v>
      </c>
      <c r="I205" s="34">
        <v>0</v>
      </c>
      <c r="J205" s="34">
        <v>0</v>
      </c>
    </row>
    <row r="206" spans="1:10" ht="48.75" customHeight="1">
      <c r="A206" s="145"/>
      <c r="B206" s="146"/>
      <c r="C206" s="41" t="s">
        <v>84</v>
      </c>
      <c r="D206" s="83">
        <v>15000</v>
      </c>
      <c r="E206" s="83">
        <v>3629.08</v>
      </c>
      <c r="F206" s="57">
        <f t="shared" si="10"/>
        <v>0.24193866666666666</v>
      </c>
      <c r="G206" s="34">
        <v>2934.35</v>
      </c>
      <c r="H206" s="34">
        <v>0</v>
      </c>
      <c r="I206" s="34">
        <v>0</v>
      </c>
      <c r="J206" s="34">
        <v>0</v>
      </c>
    </row>
    <row r="207" spans="1:10" ht="112.5" customHeight="1">
      <c r="A207" s="145"/>
      <c r="B207" s="146"/>
      <c r="C207" s="41" t="s">
        <v>85</v>
      </c>
      <c r="D207" s="83">
        <v>2894424</v>
      </c>
      <c r="E207" s="83">
        <v>1434046</v>
      </c>
      <c r="F207" s="57">
        <f t="shared" si="10"/>
        <v>0.49545125385914435</v>
      </c>
      <c r="G207" s="34">
        <v>0</v>
      </c>
      <c r="H207" s="34">
        <v>0</v>
      </c>
      <c r="I207" s="34">
        <v>0</v>
      </c>
      <c r="J207" s="34">
        <v>0</v>
      </c>
    </row>
    <row r="208" spans="1:10" ht="99" customHeight="1">
      <c r="A208" s="145"/>
      <c r="B208" s="146"/>
      <c r="C208" s="41" t="s">
        <v>86</v>
      </c>
      <c r="D208" s="83">
        <v>45900</v>
      </c>
      <c r="E208" s="83">
        <v>17479.73</v>
      </c>
      <c r="F208" s="57">
        <v>0</v>
      </c>
      <c r="G208" s="34">
        <v>1278978.16</v>
      </c>
      <c r="H208" s="34">
        <v>0</v>
      </c>
      <c r="I208" s="34">
        <v>0</v>
      </c>
      <c r="J208" s="34">
        <v>0</v>
      </c>
    </row>
    <row r="209" spans="1:10" ht="90">
      <c r="A209" s="145"/>
      <c r="B209" s="146"/>
      <c r="C209" s="41" t="s">
        <v>87</v>
      </c>
      <c r="D209" s="83">
        <v>191</v>
      </c>
      <c r="E209" s="83">
        <v>108.57</v>
      </c>
      <c r="F209" s="57">
        <f t="shared" si="10"/>
        <v>0.5684293193717277</v>
      </c>
      <c r="G209" s="34">
        <v>0</v>
      </c>
      <c r="H209" s="34">
        <v>0</v>
      </c>
      <c r="I209" s="34">
        <v>0</v>
      </c>
      <c r="J209" s="34">
        <v>0</v>
      </c>
    </row>
    <row r="210" spans="1:10" ht="75">
      <c r="A210" s="145"/>
      <c r="B210" s="146"/>
      <c r="C210" s="41" t="s">
        <v>183</v>
      </c>
      <c r="D210" s="83">
        <v>0</v>
      </c>
      <c r="E210" s="83">
        <v>0.96</v>
      </c>
      <c r="F210" s="57">
        <v>0</v>
      </c>
      <c r="G210" s="34">
        <v>0</v>
      </c>
      <c r="H210" s="34">
        <v>0</v>
      </c>
      <c r="I210" s="34">
        <v>0</v>
      </c>
      <c r="J210" s="34">
        <v>0</v>
      </c>
    </row>
    <row r="211" spans="1:10" ht="120">
      <c r="A211" s="145"/>
      <c r="B211" s="146"/>
      <c r="C211" s="41" t="s">
        <v>114</v>
      </c>
      <c r="D211" s="83">
        <v>16030</v>
      </c>
      <c r="E211" s="83">
        <v>8600</v>
      </c>
      <c r="F211" s="57">
        <f t="shared" si="10"/>
        <v>0.5364940736119775</v>
      </c>
      <c r="G211" s="34">
        <v>0</v>
      </c>
      <c r="H211" s="34">
        <v>0</v>
      </c>
      <c r="I211" s="34">
        <v>0</v>
      </c>
      <c r="J211" s="34">
        <v>0</v>
      </c>
    </row>
    <row r="212" spans="1:10" ht="75">
      <c r="A212" s="145"/>
      <c r="B212" s="146"/>
      <c r="C212" s="41" t="s">
        <v>184</v>
      </c>
      <c r="D212" s="83">
        <v>373000</v>
      </c>
      <c r="E212" s="83">
        <v>2349</v>
      </c>
      <c r="F212" s="57">
        <f t="shared" si="10"/>
        <v>0.006297587131367292</v>
      </c>
      <c r="G212" s="34">
        <v>0</v>
      </c>
      <c r="H212" s="34">
        <v>0</v>
      </c>
      <c r="I212" s="34">
        <v>0</v>
      </c>
      <c r="J212" s="34">
        <v>0</v>
      </c>
    </row>
    <row r="213" spans="1:10" ht="60">
      <c r="A213" s="147"/>
      <c r="B213" s="148"/>
      <c r="C213" s="41" t="s">
        <v>185</v>
      </c>
      <c r="D213" s="83">
        <v>15000</v>
      </c>
      <c r="E213" s="83">
        <v>0</v>
      </c>
      <c r="F213" s="57">
        <f t="shared" si="10"/>
        <v>0</v>
      </c>
      <c r="G213" s="34">
        <v>0</v>
      </c>
      <c r="H213" s="34">
        <v>0</v>
      </c>
      <c r="I213" s="34">
        <v>0</v>
      </c>
      <c r="J213" s="34">
        <v>0</v>
      </c>
    </row>
    <row r="214" spans="1:10" ht="15">
      <c r="A214" s="40"/>
      <c r="B214" s="40"/>
      <c r="C214" s="41"/>
      <c r="D214" s="95"/>
      <c r="E214" s="95"/>
      <c r="F214" s="57"/>
      <c r="G214" s="99"/>
      <c r="H214" s="99"/>
      <c r="I214" s="99"/>
      <c r="J214" s="99"/>
    </row>
    <row r="215" spans="1:10" ht="31.5">
      <c r="A215" s="25" t="s">
        <v>90</v>
      </c>
      <c r="B215" s="25">
        <v>900</v>
      </c>
      <c r="C215" s="26" t="s">
        <v>44</v>
      </c>
      <c r="D215" s="27">
        <f>D217+D228</f>
        <v>2286766.7300000004</v>
      </c>
      <c r="E215" s="27">
        <f>E217+E228</f>
        <v>1075146.9900000002</v>
      </c>
      <c r="F215" s="28">
        <f>E215/D215</f>
        <v>0.4701603254477994</v>
      </c>
      <c r="G215" s="29">
        <f>G217+G228</f>
        <v>122560.08</v>
      </c>
      <c r="H215" s="29">
        <f>H217+H228</f>
        <v>4358.360000000001</v>
      </c>
      <c r="I215" s="29">
        <f>I217+I228</f>
        <v>0</v>
      </c>
      <c r="J215" s="29">
        <f>J217+J228</f>
        <v>0</v>
      </c>
    </row>
    <row r="216" spans="1:10" ht="15.75">
      <c r="A216" s="20"/>
      <c r="B216" s="20"/>
      <c r="C216" s="41"/>
      <c r="D216" s="124"/>
      <c r="E216" s="115"/>
      <c r="F216" s="42"/>
      <c r="G216" s="99"/>
      <c r="H216" s="99"/>
      <c r="I216" s="99"/>
      <c r="J216" s="99"/>
    </row>
    <row r="217" spans="1:10" ht="15">
      <c r="A217" s="65"/>
      <c r="B217" s="35"/>
      <c r="C217" s="36" t="s">
        <v>10</v>
      </c>
      <c r="D217" s="37">
        <f>SUM(D218:D226)</f>
        <v>2098187.2</v>
      </c>
      <c r="E217" s="37">
        <f>SUM(E218:E226)</f>
        <v>1068686.12</v>
      </c>
      <c r="F217" s="38">
        <f>E217/D217</f>
        <v>0.5093378322010543</v>
      </c>
      <c r="G217" s="44">
        <f>SUM(G218:G226)</f>
        <v>114348.3</v>
      </c>
      <c r="H217" s="44">
        <f>SUM(H218:H226)</f>
        <v>4358.360000000001</v>
      </c>
      <c r="I217" s="44">
        <f>SUM(I218:I226)</f>
        <v>0</v>
      </c>
      <c r="J217" s="44">
        <f>SUM(J218:J226)</f>
        <v>0</v>
      </c>
    </row>
    <row r="218" spans="1:10" ht="45" customHeight="1">
      <c r="A218" s="156" t="s">
        <v>11</v>
      </c>
      <c r="B218" s="157"/>
      <c r="C218" s="41" t="s">
        <v>57</v>
      </c>
      <c r="D218" s="83">
        <v>20000</v>
      </c>
      <c r="E218" s="83">
        <v>7092.7</v>
      </c>
      <c r="F218" s="57">
        <f>E218/D218</f>
        <v>0.354635</v>
      </c>
      <c r="G218" s="34">
        <v>0</v>
      </c>
      <c r="H218" s="34">
        <v>0</v>
      </c>
      <c r="I218" s="34">
        <v>0</v>
      </c>
      <c r="J218" s="34">
        <v>0</v>
      </c>
    </row>
    <row r="219" spans="1:10" ht="30">
      <c r="A219" s="145"/>
      <c r="B219" s="146"/>
      <c r="C219" s="41" t="s">
        <v>115</v>
      </c>
      <c r="D219" s="83">
        <v>2034187.2</v>
      </c>
      <c r="E219" s="83">
        <v>1057076.58</v>
      </c>
      <c r="F219" s="57">
        <f>E219/D219</f>
        <v>0.519655506631838</v>
      </c>
      <c r="G219" s="34">
        <v>111907.71</v>
      </c>
      <c r="H219" s="34">
        <v>4354.02</v>
      </c>
      <c r="I219" s="34">
        <v>0</v>
      </c>
      <c r="J219" s="34">
        <v>0</v>
      </c>
    </row>
    <row r="220" spans="1:10" ht="63" customHeight="1">
      <c r="A220" s="145"/>
      <c r="B220" s="146"/>
      <c r="C220" s="41" t="s">
        <v>116</v>
      </c>
      <c r="D220" s="83">
        <v>0</v>
      </c>
      <c r="E220" s="83">
        <v>3351.06</v>
      </c>
      <c r="F220" s="57">
        <v>0</v>
      </c>
      <c r="G220" s="34">
        <v>0</v>
      </c>
      <c r="H220" s="34">
        <v>0</v>
      </c>
      <c r="I220" s="34">
        <v>0</v>
      </c>
      <c r="J220" s="34">
        <v>0</v>
      </c>
    </row>
    <row r="221" spans="1:10" ht="47.25" customHeight="1">
      <c r="A221" s="145"/>
      <c r="B221" s="146"/>
      <c r="C221" s="41" t="s">
        <v>117</v>
      </c>
      <c r="D221" s="83">
        <v>0</v>
      </c>
      <c r="E221" s="83">
        <v>1038.28</v>
      </c>
      <c r="F221" s="57">
        <v>0</v>
      </c>
      <c r="G221" s="34">
        <v>0</v>
      </c>
      <c r="H221" s="34">
        <v>0</v>
      </c>
      <c r="I221" s="34">
        <v>0</v>
      </c>
      <c r="J221" s="34">
        <v>0</v>
      </c>
    </row>
    <row r="222" spans="1:10" ht="67.5" customHeight="1">
      <c r="A222" s="145"/>
      <c r="B222" s="146"/>
      <c r="C222" s="41" t="s">
        <v>186</v>
      </c>
      <c r="D222" s="83">
        <v>0</v>
      </c>
      <c r="E222" s="83">
        <v>78.77</v>
      </c>
      <c r="F222" s="57">
        <v>0</v>
      </c>
      <c r="G222" s="34">
        <v>0</v>
      </c>
      <c r="H222" s="34">
        <v>0</v>
      </c>
      <c r="I222" s="34">
        <v>0</v>
      </c>
      <c r="J222" s="34">
        <v>0</v>
      </c>
    </row>
    <row r="223" spans="1:10" ht="47.25" customHeight="1">
      <c r="A223" s="145"/>
      <c r="B223" s="146"/>
      <c r="C223" s="41" t="s">
        <v>122</v>
      </c>
      <c r="D223" s="83">
        <v>0</v>
      </c>
      <c r="E223" s="83">
        <v>0</v>
      </c>
      <c r="F223" s="57">
        <v>0</v>
      </c>
      <c r="G223" s="34">
        <v>347.43</v>
      </c>
      <c r="H223" s="34">
        <v>0</v>
      </c>
      <c r="I223" s="34">
        <v>0</v>
      </c>
      <c r="J223" s="34">
        <v>0</v>
      </c>
    </row>
    <row r="224" spans="1:10" ht="15">
      <c r="A224" s="145"/>
      <c r="B224" s="146"/>
      <c r="C224" s="41" t="s">
        <v>123</v>
      </c>
      <c r="D224" s="83">
        <v>0</v>
      </c>
      <c r="E224" s="83">
        <v>48.73</v>
      </c>
      <c r="F224" s="57">
        <v>0</v>
      </c>
      <c r="G224" s="34">
        <v>0</v>
      </c>
      <c r="H224" s="34">
        <v>4.34</v>
      </c>
      <c r="I224" s="34">
        <v>0</v>
      </c>
      <c r="J224" s="34">
        <v>0</v>
      </c>
    </row>
    <row r="225" spans="1:10" ht="34.5" customHeight="1">
      <c r="A225" s="145"/>
      <c r="B225" s="146"/>
      <c r="C225" s="41" t="s">
        <v>187</v>
      </c>
      <c r="D225" s="83">
        <v>0</v>
      </c>
      <c r="E225" s="83">
        <v>0</v>
      </c>
      <c r="F225" s="57">
        <v>0</v>
      </c>
      <c r="G225" s="34">
        <v>2093.16</v>
      </c>
      <c r="H225" s="34">
        <v>0</v>
      </c>
      <c r="I225" s="34">
        <v>0</v>
      </c>
      <c r="J225" s="34">
        <v>0</v>
      </c>
    </row>
    <row r="226" spans="1:10" ht="101.25" customHeight="1">
      <c r="A226" s="147"/>
      <c r="B226" s="148"/>
      <c r="C226" s="41" t="s">
        <v>195</v>
      </c>
      <c r="D226" s="83">
        <v>44000</v>
      </c>
      <c r="E226" s="83">
        <v>0</v>
      </c>
      <c r="F226" s="57">
        <v>0</v>
      </c>
      <c r="G226" s="34">
        <v>0</v>
      </c>
      <c r="H226" s="34">
        <v>0</v>
      </c>
      <c r="I226" s="34">
        <v>0</v>
      </c>
      <c r="J226" s="34">
        <v>0</v>
      </c>
    </row>
    <row r="227" spans="1:10" ht="15">
      <c r="A227" s="90"/>
      <c r="B227" s="91"/>
      <c r="C227" s="41"/>
      <c r="D227" s="95"/>
      <c r="E227" s="95"/>
      <c r="F227" s="57"/>
      <c r="G227" s="99"/>
      <c r="H227" s="99"/>
      <c r="I227" s="99"/>
      <c r="J227" s="99"/>
    </row>
    <row r="228" spans="1:10" ht="15">
      <c r="A228" s="35"/>
      <c r="B228" s="35"/>
      <c r="C228" s="36" t="s">
        <v>16</v>
      </c>
      <c r="D228" s="37">
        <f>SUM(D229:D231)</f>
        <v>188579.53000000003</v>
      </c>
      <c r="E228" s="37">
        <f>SUM(E229:E231)</f>
        <v>6460.87</v>
      </c>
      <c r="F228" s="38">
        <f>E228/D228</f>
        <v>0.03426071748084216</v>
      </c>
      <c r="G228" s="37">
        <f>SUM(G229:G231)</f>
        <v>8211.78</v>
      </c>
      <c r="H228" s="37">
        <f>SUM(H229:H231)</f>
        <v>0</v>
      </c>
      <c r="I228" s="37">
        <f>SUM(I229:I231)</f>
        <v>0</v>
      </c>
      <c r="J228" s="37">
        <f>SUM(J229:J231)</f>
        <v>0</v>
      </c>
    </row>
    <row r="229" spans="1:12" s="88" customFormat="1" ht="38.25" customHeight="1">
      <c r="A229" s="156" t="s">
        <v>11</v>
      </c>
      <c r="B229" s="157"/>
      <c r="C229" s="41" t="s">
        <v>88</v>
      </c>
      <c r="D229" s="83">
        <v>7056.5</v>
      </c>
      <c r="E229" s="83">
        <v>6460.87</v>
      </c>
      <c r="F229" s="57">
        <f>E229/D229</f>
        <v>0.9155912988025224</v>
      </c>
      <c r="G229" s="108">
        <v>8211.78</v>
      </c>
      <c r="H229" s="108">
        <v>0</v>
      </c>
      <c r="I229" s="108">
        <v>0</v>
      </c>
      <c r="J229" s="108">
        <v>0</v>
      </c>
      <c r="L229" s="89"/>
    </row>
    <row r="230" spans="1:12" s="88" customFormat="1" ht="177.75" customHeight="1">
      <c r="A230" s="145"/>
      <c r="B230" s="146"/>
      <c r="C230" s="41" t="s">
        <v>196</v>
      </c>
      <c r="D230" s="83">
        <v>145218.42</v>
      </c>
      <c r="E230" s="83">
        <v>0</v>
      </c>
      <c r="F230" s="57">
        <v>0</v>
      </c>
      <c r="G230" s="34">
        <v>0</v>
      </c>
      <c r="H230" s="34">
        <v>0</v>
      </c>
      <c r="I230" s="34">
        <v>0</v>
      </c>
      <c r="J230" s="34">
        <v>0</v>
      </c>
      <c r="L230" s="89"/>
    </row>
    <row r="231" spans="1:12" s="88" customFormat="1" ht="84" customHeight="1">
      <c r="A231" s="147"/>
      <c r="B231" s="148"/>
      <c r="C231" s="41" t="s">
        <v>197</v>
      </c>
      <c r="D231" s="83">
        <v>36304.61</v>
      </c>
      <c r="E231" s="83">
        <v>0</v>
      </c>
      <c r="F231" s="57">
        <f>E231/D231</f>
        <v>0</v>
      </c>
      <c r="G231" s="108">
        <v>0</v>
      </c>
      <c r="H231" s="108">
        <v>0</v>
      </c>
      <c r="I231" s="108">
        <v>0</v>
      </c>
      <c r="J231" s="108">
        <v>0</v>
      </c>
      <c r="L231" s="89"/>
    </row>
    <row r="232" spans="1:12" s="88" customFormat="1" ht="15">
      <c r="A232" s="90"/>
      <c r="B232" s="91"/>
      <c r="C232" s="41"/>
      <c r="D232" s="95"/>
      <c r="E232" s="95"/>
      <c r="F232" s="57"/>
      <c r="G232" s="101"/>
      <c r="H232" s="101"/>
      <c r="I232" s="101"/>
      <c r="J232" s="101"/>
      <c r="L232" s="89"/>
    </row>
    <row r="233" spans="1:10" ht="45" customHeight="1">
      <c r="A233" s="71" t="s">
        <v>66</v>
      </c>
      <c r="B233" s="71" t="s">
        <v>92</v>
      </c>
      <c r="C233" s="72" t="s">
        <v>93</v>
      </c>
      <c r="D233" s="27">
        <f>D235+D238</f>
        <v>606013.08</v>
      </c>
      <c r="E233" s="27">
        <f>E235+E238</f>
        <v>66279.97</v>
      </c>
      <c r="F233" s="114">
        <f>E233/D233</f>
        <v>0.10937052711799555</v>
      </c>
      <c r="G233" s="27">
        <f>G235+G238</f>
        <v>0</v>
      </c>
      <c r="H233" s="27">
        <f>H235+H238</f>
        <v>0</v>
      </c>
      <c r="I233" s="27">
        <f>I235+I238</f>
        <v>0</v>
      </c>
      <c r="J233" s="27">
        <f>J235+J238</f>
        <v>0</v>
      </c>
    </row>
    <row r="234" spans="1:10" ht="15.75">
      <c r="A234" s="73"/>
      <c r="B234" s="73"/>
      <c r="C234" s="75"/>
      <c r="D234" s="32"/>
      <c r="E234" s="32"/>
      <c r="F234" s="57"/>
      <c r="G234" s="99"/>
      <c r="H234" s="99"/>
      <c r="I234" s="99"/>
      <c r="J234" s="99"/>
    </row>
    <row r="235" spans="1:10" ht="15">
      <c r="A235" s="153"/>
      <c r="B235" s="153"/>
      <c r="C235" s="74" t="s">
        <v>89</v>
      </c>
      <c r="D235" s="37">
        <f>D236</f>
        <v>0</v>
      </c>
      <c r="E235" s="37">
        <f>E236</f>
        <v>66279.97</v>
      </c>
      <c r="F235" s="105">
        <v>0</v>
      </c>
      <c r="G235" s="37">
        <f>G236</f>
        <v>0</v>
      </c>
      <c r="H235" s="37">
        <f>H236</f>
        <v>0</v>
      </c>
      <c r="I235" s="37">
        <f>I236</f>
        <v>0</v>
      </c>
      <c r="J235" s="37">
        <f>J236</f>
        <v>0</v>
      </c>
    </row>
    <row r="236" spans="1:12" s="88" customFormat="1" ht="169.5" customHeight="1">
      <c r="A236" s="147" t="s">
        <v>11</v>
      </c>
      <c r="B236" s="148"/>
      <c r="C236" s="41" t="s">
        <v>198</v>
      </c>
      <c r="D236" s="83">
        <v>0</v>
      </c>
      <c r="E236" s="83">
        <v>66279.97</v>
      </c>
      <c r="F236" s="57">
        <v>0</v>
      </c>
      <c r="G236" s="108">
        <v>0</v>
      </c>
      <c r="H236" s="108">
        <v>0</v>
      </c>
      <c r="I236" s="108">
        <v>0</v>
      </c>
      <c r="J236" s="108">
        <v>0</v>
      </c>
      <c r="L236" s="89"/>
    </row>
    <row r="237" spans="1:12" s="88" customFormat="1" ht="15" customHeight="1">
      <c r="A237" s="149"/>
      <c r="B237" s="150"/>
      <c r="C237" s="41"/>
      <c r="D237" s="95"/>
      <c r="E237" s="95"/>
      <c r="F237" s="57"/>
      <c r="G237" s="108"/>
      <c r="H237" s="108"/>
      <c r="I237" s="108"/>
      <c r="J237" s="108"/>
      <c r="L237" s="89"/>
    </row>
    <row r="238" spans="1:12" s="88" customFormat="1" ht="15">
      <c r="A238" s="151"/>
      <c r="B238" s="152"/>
      <c r="C238" s="104" t="s">
        <v>16</v>
      </c>
      <c r="D238" s="118">
        <f>SUM(D239:D240)</f>
        <v>606013.08</v>
      </c>
      <c r="E238" s="118">
        <f>SUM(E239:E240)</f>
        <v>0</v>
      </c>
      <c r="F238" s="105">
        <f>E238/D238</f>
        <v>0</v>
      </c>
      <c r="G238" s="110">
        <f>SUM(G239:G240)</f>
        <v>0</v>
      </c>
      <c r="H238" s="110">
        <f>SUM(H239:H240)</f>
        <v>0</v>
      </c>
      <c r="I238" s="110">
        <f>SUM(I239:I240)</f>
        <v>0</v>
      </c>
      <c r="J238" s="110">
        <f>SUM(J239:J240)</f>
        <v>0</v>
      </c>
      <c r="L238" s="89"/>
    </row>
    <row r="239" spans="1:12" s="88" customFormat="1" ht="176.25" customHeight="1">
      <c r="A239" s="145"/>
      <c r="B239" s="146"/>
      <c r="C239" s="41" t="s">
        <v>199</v>
      </c>
      <c r="D239" s="83">
        <v>135613.08</v>
      </c>
      <c r="E239" s="83">
        <v>0</v>
      </c>
      <c r="F239" s="57">
        <f>E239/D239</f>
        <v>0</v>
      </c>
      <c r="G239" s="108">
        <v>0</v>
      </c>
      <c r="H239" s="108">
        <v>0</v>
      </c>
      <c r="I239" s="108">
        <v>0</v>
      </c>
      <c r="J239" s="108">
        <v>0</v>
      </c>
      <c r="L239" s="89"/>
    </row>
    <row r="240" spans="1:12" s="88" customFormat="1" ht="117" customHeight="1">
      <c r="A240" s="147"/>
      <c r="B240" s="148"/>
      <c r="C240" s="41" t="s">
        <v>200</v>
      </c>
      <c r="D240" s="83">
        <v>470400</v>
      </c>
      <c r="E240" s="83">
        <v>0</v>
      </c>
      <c r="F240" s="57">
        <f>E240/D240</f>
        <v>0</v>
      </c>
      <c r="G240" s="108">
        <v>0</v>
      </c>
      <c r="H240" s="108">
        <v>0</v>
      </c>
      <c r="I240" s="108">
        <v>0</v>
      </c>
      <c r="J240" s="108">
        <v>0</v>
      </c>
      <c r="L240" s="89"/>
    </row>
    <row r="241" spans="1:10" ht="15">
      <c r="A241" s="70"/>
      <c r="B241" s="48"/>
      <c r="C241" s="41"/>
      <c r="D241" s="96"/>
      <c r="E241" s="96"/>
      <c r="F241" s="57"/>
      <c r="G241" s="99"/>
      <c r="H241" s="99"/>
      <c r="I241" s="99"/>
      <c r="J241" s="99"/>
    </row>
    <row r="242" spans="1:10" ht="45" customHeight="1">
      <c r="A242" s="71" t="s">
        <v>91</v>
      </c>
      <c r="B242" s="71" t="s">
        <v>47</v>
      </c>
      <c r="C242" s="72" t="s">
        <v>48</v>
      </c>
      <c r="D242" s="27">
        <f>D244</f>
        <v>0</v>
      </c>
      <c r="E242" s="27">
        <f>E244</f>
        <v>0</v>
      </c>
      <c r="F242" s="114">
        <v>0</v>
      </c>
      <c r="G242" s="27">
        <f>G244</f>
        <v>1056.78</v>
      </c>
      <c r="H242" s="27">
        <f>H244</f>
        <v>0</v>
      </c>
      <c r="I242" s="27">
        <f>I244</f>
        <v>0</v>
      </c>
      <c r="J242" s="27">
        <f>J244</f>
        <v>0</v>
      </c>
    </row>
    <row r="243" spans="1:10" ht="15.75">
      <c r="A243" s="73"/>
      <c r="B243" s="73"/>
      <c r="C243" s="75"/>
      <c r="D243" s="32"/>
      <c r="E243" s="32"/>
      <c r="F243" s="57"/>
      <c r="G243" s="99"/>
      <c r="H243" s="99"/>
      <c r="I243" s="99"/>
      <c r="J243" s="99"/>
    </row>
    <row r="244" spans="1:10" ht="15.75">
      <c r="A244" s="162"/>
      <c r="B244" s="163"/>
      <c r="C244" s="111" t="s">
        <v>89</v>
      </c>
      <c r="D244" s="125">
        <f>D245</f>
        <v>0</v>
      </c>
      <c r="E244" s="126">
        <f>E245</f>
        <v>0</v>
      </c>
      <c r="F244" s="105">
        <v>0</v>
      </c>
      <c r="G244" s="106">
        <f>G245</f>
        <v>1056.78</v>
      </c>
      <c r="H244" s="106">
        <f>H245</f>
        <v>0</v>
      </c>
      <c r="I244" s="106">
        <f>I245</f>
        <v>0</v>
      </c>
      <c r="J244" s="106">
        <f>J245</f>
        <v>0</v>
      </c>
    </row>
    <row r="245" spans="1:10" ht="45">
      <c r="A245" s="164" t="s">
        <v>11</v>
      </c>
      <c r="B245" s="165"/>
      <c r="C245" s="75" t="s">
        <v>127</v>
      </c>
      <c r="D245" s="83">
        <v>0</v>
      </c>
      <c r="E245" s="83">
        <v>0</v>
      </c>
      <c r="F245" s="57">
        <v>0</v>
      </c>
      <c r="G245" s="34">
        <v>1056.78</v>
      </c>
      <c r="H245" s="34">
        <v>0</v>
      </c>
      <c r="I245" s="34">
        <v>0</v>
      </c>
      <c r="J245" s="34">
        <v>0</v>
      </c>
    </row>
    <row r="246" spans="1:10" ht="15.75">
      <c r="A246" s="112"/>
      <c r="B246" s="113"/>
      <c r="C246" s="75"/>
      <c r="D246" s="94"/>
      <c r="E246" s="94"/>
      <c r="F246" s="57"/>
      <c r="G246" s="34"/>
      <c r="H246" s="34"/>
      <c r="I246" s="34"/>
      <c r="J246" s="34"/>
    </row>
    <row r="247" spans="1:10" ht="15.75">
      <c r="A247" s="76"/>
      <c r="B247" s="77"/>
      <c r="C247" s="78" t="s">
        <v>45</v>
      </c>
      <c r="D247" s="27">
        <f>D11+D16+D21+D34+D39+D62+D67+D80+D87+D92+D98+D133+D141+D169+D174+D193+D199+D215+D233+D242</f>
        <v>58764045.54000001</v>
      </c>
      <c r="E247" s="27">
        <f>E11+E16+E21+E34+E39+E62+E67+E80+E87+E92+E98+E133+E141+E169+E174+E193+E199+E215+E233+E242</f>
        <v>27955680.78</v>
      </c>
      <c r="F247" s="85">
        <f>E247/D247</f>
        <v>0.4757276413342048</v>
      </c>
      <c r="G247" s="27">
        <f>G11+G16+G21+G39+G62+G67+G80+G98+G133+G141+G169+G174+G193+G215+G242+G92+G34+G87+G199+G233</f>
        <v>4160392.6899999995</v>
      </c>
      <c r="H247" s="27">
        <f>H11+H16+H21+H39+H62+H67+H80+H87+H92+H98+H133+H141+H169+H174+H193+H199+H215+H233+H242</f>
        <v>21009.25</v>
      </c>
      <c r="I247" s="27">
        <f>I11+I16+I21+I39+I62+I67+I80+I98+I133+I141+I169+I174+I193+I215+I242+I92+I34+I87+I199+I233</f>
        <v>224628.82</v>
      </c>
      <c r="J247" s="27">
        <f>J11+J16+J21+J39+J62+J67+J80+J98+J133+J141+J169+J174+J193+J215+J242+J92+J34+J87+J199+J233</f>
        <v>542987.3300000001</v>
      </c>
    </row>
    <row r="248" spans="1:10" ht="15">
      <c r="A248" s="187"/>
      <c r="B248" s="188"/>
      <c r="C248" s="187" t="s">
        <v>96</v>
      </c>
      <c r="D248" s="189"/>
      <c r="E248" s="189"/>
      <c r="F248" s="190"/>
      <c r="G248" s="187"/>
      <c r="H248" s="187"/>
      <c r="I248" s="187"/>
      <c r="J248" s="187"/>
    </row>
    <row r="249" spans="1:10" ht="15">
      <c r="A249" s="187"/>
      <c r="B249" s="188"/>
      <c r="C249" s="187" t="s">
        <v>97</v>
      </c>
      <c r="D249" s="191">
        <f>D13+D18+D23+D36+D41+D64+D69+D82+D89+D94+D100+D135+D143+D171+D176+D195+D201+D217+D235+D244</f>
        <v>51965918.13</v>
      </c>
      <c r="E249" s="191">
        <f>E13+E18+E23+E36+E41+E64+E69+E82+E89+E94+E100+E135+E143+E171+E176+E195+E201+E217+E235+E244</f>
        <v>27625269.35</v>
      </c>
      <c r="F249" s="190"/>
      <c r="G249" s="187"/>
      <c r="H249" s="187"/>
      <c r="I249" s="187"/>
      <c r="J249" s="187"/>
    </row>
    <row r="250" spans="1:10" ht="15">
      <c r="A250" s="187"/>
      <c r="B250" s="188"/>
      <c r="C250" s="187" t="s">
        <v>98</v>
      </c>
      <c r="D250" s="191">
        <f>D28+D52+D165+D228+D238</f>
        <v>6798127.41</v>
      </c>
      <c r="E250" s="191">
        <f>E52+E165+E228+E238</f>
        <v>330411.43</v>
      </c>
      <c r="F250" s="190"/>
      <c r="G250" s="187"/>
      <c r="H250" s="191"/>
      <c r="I250" s="187"/>
      <c r="J250" s="191"/>
    </row>
    <row r="252" ht="48.75" customHeight="1">
      <c r="D252" s="79"/>
    </row>
    <row r="253" ht="15">
      <c r="J253" s="79"/>
    </row>
    <row r="257" ht="114" customHeight="1"/>
    <row r="258" ht="114" customHeight="1"/>
    <row r="259" ht="114" customHeight="1"/>
    <row r="260" ht="114" customHeight="1"/>
    <row r="261" ht="114" customHeight="1"/>
    <row r="263" ht="15">
      <c r="O263" s="79"/>
    </row>
    <row r="264" ht="15">
      <c r="O264" s="79"/>
    </row>
    <row r="265" ht="15">
      <c r="O265" s="79"/>
    </row>
    <row r="266" ht="15">
      <c r="O266" s="79"/>
    </row>
    <row r="267" ht="15">
      <c r="O267" s="79"/>
    </row>
    <row r="268" ht="15">
      <c r="O268" s="79"/>
    </row>
    <row r="269" ht="15">
      <c r="O269" s="79"/>
    </row>
    <row r="270" ht="15">
      <c r="O270" s="79"/>
    </row>
    <row r="271" ht="15">
      <c r="O271" s="79"/>
    </row>
    <row r="272" ht="15">
      <c r="O272" s="79"/>
    </row>
    <row r="273" ht="15">
      <c r="O273" s="79"/>
    </row>
    <row r="274" ht="15">
      <c r="O274" s="79"/>
    </row>
    <row r="275" ht="15">
      <c r="O275" s="79"/>
    </row>
    <row r="276" ht="15">
      <c r="O276" s="79"/>
    </row>
    <row r="277" ht="15">
      <c r="O277" s="79"/>
    </row>
    <row r="278" ht="15">
      <c r="O278" s="79"/>
    </row>
    <row r="279" ht="15">
      <c r="O279" s="79"/>
    </row>
    <row r="280" ht="15">
      <c r="O280" s="79"/>
    </row>
    <row r="281" ht="15">
      <c r="O281" s="79"/>
    </row>
    <row r="282" ht="15">
      <c r="O282" s="79"/>
    </row>
    <row r="283" spans="3:15" ht="15">
      <c r="C283" s="5"/>
      <c r="O283" s="79"/>
    </row>
    <row r="284" spans="3:15" ht="15">
      <c r="C284" s="5"/>
      <c r="O284" s="79"/>
    </row>
    <row r="285" spans="3:15" ht="292.5" customHeight="1">
      <c r="C285" s="5"/>
      <c r="D285" s="79"/>
      <c r="E285" s="79"/>
      <c r="O285" s="79"/>
    </row>
    <row r="286" spans="3:15" ht="15">
      <c r="C286" s="5"/>
      <c r="D286" s="79"/>
      <c r="E286" s="79"/>
      <c r="O286" s="79"/>
    </row>
    <row r="287" spans="3:15" ht="15">
      <c r="C287" s="5"/>
      <c r="D287" s="79"/>
      <c r="E287" s="79"/>
      <c r="O287" s="79"/>
    </row>
    <row r="288" spans="3:15" ht="15">
      <c r="C288" s="5"/>
      <c r="D288" s="79"/>
      <c r="E288" s="79"/>
      <c r="O288" s="79"/>
    </row>
    <row r="289" spans="3:15" ht="15">
      <c r="C289" s="5"/>
      <c r="D289" s="79"/>
      <c r="E289" s="79"/>
      <c r="O289" s="79"/>
    </row>
    <row r="290" spans="3:15" ht="15">
      <c r="C290" s="5"/>
      <c r="D290" s="79"/>
      <c r="E290" s="79"/>
      <c r="O290" s="79"/>
    </row>
    <row r="291" spans="3:15" ht="15">
      <c r="C291" s="5"/>
      <c r="D291" s="79"/>
      <c r="E291" s="79"/>
      <c r="M291" s="79"/>
      <c r="N291" s="79"/>
      <c r="O291" s="79"/>
    </row>
    <row r="292" spans="3:15" ht="15">
      <c r="C292" s="5"/>
      <c r="D292" s="79"/>
      <c r="E292" s="79"/>
      <c r="M292" s="79"/>
      <c r="N292" s="79"/>
      <c r="O292" s="79"/>
    </row>
    <row r="293" spans="3:15" ht="15">
      <c r="C293" s="5"/>
      <c r="D293" s="79"/>
      <c r="E293" s="79"/>
      <c r="G293" s="80"/>
      <c r="M293" s="79"/>
      <c r="N293" s="79"/>
      <c r="O293" s="79"/>
    </row>
    <row r="294" spans="3:15" ht="15">
      <c r="C294" s="5"/>
      <c r="D294" s="79"/>
      <c r="E294" s="79"/>
      <c r="M294" s="79"/>
      <c r="N294" s="79"/>
      <c r="O294" s="79"/>
    </row>
    <row r="295" spans="3:15" ht="15">
      <c r="C295" s="5"/>
      <c r="D295" s="79"/>
      <c r="E295" s="79"/>
      <c r="G295" s="79"/>
      <c r="M295" s="79"/>
      <c r="N295" s="79"/>
      <c r="O295" s="79"/>
    </row>
    <row r="296" spans="3:15" ht="15">
      <c r="C296" s="5"/>
      <c r="D296" s="79"/>
      <c r="E296" s="79"/>
      <c r="M296" s="79"/>
      <c r="N296" s="79"/>
      <c r="O296" s="79"/>
    </row>
    <row r="297" spans="13:15" ht="15">
      <c r="M297" s="79"/>
      <c r="N297" s="79"/>
      <c r="O297" s="79"/>
    </row>
    <row r="298" spans="13:15" ht="15">
      <c r="M298" s="79"/>
      <c r="N298" s="79"/>
      <c r="O298" s="79"/>
    </row>
    <row r="299" spans="13:15" ht="15">
      <c r="M299" s="79"/>
      <c r="N299" s="79"/>
      <c r="O299" s="79"/>
    </row>
    <row r="300" spans="13:15" ht="15">
      <c r="M300" s="79"/>
      <c r="N300" s="79"/>
      <c r="O300" s="79"/>
    </row>
    <row r="301" spans="13:15" ht="15">
      <c r="M301" s="79"/>
      <c r="N301" s="79"/>
      <c r="O301" s="79"/>
    </row>
    <row r="302" spans="3:15" ht="15">
      <c r="C302" s="79"/>
      <c r="M302" s="79"/>
      <c r="N302" s="79"/>
      <c r="O302" s="79"/>
    </row>
    <row r="303" spans="3:15" ht="15">
      <c r="C303" s="79"/>
      <c r="M303" s="79"/>
      <c r="N303" s="79"/>
      <c r="O303" s="79"/>
    </row>
    <row r="304" spans="3:15" ht="15">
      <c r="C304" s="79"/>
      <c r="M304" s="79"/>
      <c r="N304" s="79"/>
      <c r="O304" s="79"/>
    </row>
    <row r="305" spans="13:15" ht="15">
      <c r="M305" s="79"/>
      <c r="N305" s="79"/>
      <c r="O305" s="79"/>
    </row>
    <row r="306" spans="13:15" ht="15">
      <c r="M306" s="79"/>
      <c r="N306" s="79"/>
      <c r="O306" s="79"/>
    </row>
    <row r="307" spans="13:15" ht="15">
      <c r="M307" s="79"/>
      <c r="N307" s="79"/>
      <c r="O307" s="79"/>
    </row>
    <row r="308" spans="13:15" ht="15">
      <c r="M308" s="79"/>
      <c r="N308" s="79"/>
      <c r="O308" s="79"/>
    </row>
    <row r="309" spans="13:15" ht="15">
      <c r="M309" s="79"/>
      <c r="N309" s="79"/>
      <c r="O309" s="79"/>
    </row>
    <row r="310" spans="13:15" ht="15">
      <c r="M310" s="79"/>
      <c r="N310" s="79"/>
      <c r="O310" s="79"/>
    </row>
    <row r="311" spans="13:15" ht="15">
      <c r="M311" s="79"/>
      <c r="N311" s="79"/>
      <c r="O311" s="79"/>
    </row>
    <row r="312" spans="13:15" ht="15">
      <c r="M312" s="79"/>
      <c r="N312" s="79"/>
      <c r="O312" s="79"/>
    </row>
    <row r="313" spans="13:15" ht="15">
      <c r="M313" s="79"/>
      <c r="N313" s="79"/>
      <c r="O313" s="79"/>
    </row>
    <row r="314" spans="13:15" ht="15">
      <c r="M314" s="79"/>
      <c r="N314" s="79"/>
      <c r="O314" s="79"/>
    </row>
    <row r="315" spans="13:15" ht="15">
      <c r="M315" s="79"/>
      <c r="N315" s="79"/>
      <c r="O315" s="79"/>
    </row>
    <row r="316" spans="13:15" ht="15">
      <c r="M316" s="79"/>
      <c r="N316" s="79"/>
      <c r="O316" s="79"/>
    </row>
    <row r="317" spans="13:15" ht="15">
      <c r="M317" s="79"/>
      <c r="N317" s="79"/>
      <c r="O317" s="79"/>
    </row>
    <row r="318" spans="13:15" ht="15">
      <c r="M318" s="79"/>
      <c r="N318" s="79"/>
      <c r="O318" s="79"/>
    </row>
    <row r="319" spans="13:15" ht="15">
      <c r="M319" s="79"/>
      <c r="N319" s="79"/>
      <c r="O319" s="79"/>
    </row>
    <row r="320" spans="13:15" ht="15">
      <c r="M320" s="79"/>
      <c r="N320" s="79"/>
      <c r="O320" s="79"/>
    </row>
  </sheetData>
  <sheetProtection/>
  <mergeCells count="33">
    <mergeCell ref="C4:J4"/>
    <mergeCell ref="A19:B19"/>
    <mergeCell ref="A95:B96"/>
    <mergeCell ref="A42:B50"/>
    <mergeCell ref="A136:B139"/>
    <mergeCell ref="A144:B163"/>
    <mergeCell ref="A83:B85"/>
    <mergeCell ref="A70:B78"/>
    <mergeCell ref="A245:B245"/>
    <mergeCell ref="C3:J3"/>
    <mergeCell ref="A90:B90"/>
    <mergeCell ref="A53:B60"/>
    <mergeCell ref="A6:J6"/>
    <mergeCell ref="A5:J5"/>
    <mergeCell ref="A65:B65"/>
    <mergeCell ref="A14:B14"/>
    <mergeCell ref="A37:B37"/>
    <mergeCell ref="A24:B32"/>
    <mergeCell ref="A101:B131"/>
    <mergeCell ref="A177:B191"/>
    <mergeCell ref="A229:B231"/>
    <mergeCell ref="A244:B244"/>
    <mergeCell ref="A164:B164"/>
    <mergeCell ref="A218:B226"/>
    <mergeCell ref="A196:B197"/>
    <mergeCell ref="A202:B213"/>
    <mergeCell ref="A236:B236"/>
    <mergeCell ref="A166:B166"/>
    <mergeCell ref="A239:B240"/>
    <mergeCell ref="A237:B237"/>
    <mergeCell ref="A238:B238"/>
    <mergeCell ref="A235:B235"/>
    <mergeCell ref="A172:B172"/>
  </mergeCells>
  <printOptions/>
  <pageMargins left="0.8267716535433072" right="0.03937007874015748" top="0.7480314960629921" bottom="0.7480314960629921" header="0.5118110236220472" footer="0.5118110236220472"/>
  <pageSetup horizontalDpi="600" verticalDpi="600" orientation="portrait" paperSize="9" scale="58" r:id="rId1"/>
  <rowBreaks count="1" manualBreakCount="1">
    <brk id="29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</dc:creator>
  <cp:keywords/>
  <dc:description/>
  <cp:lastModifiedBy>ansz</cp:lastModifiedBy>
  <cp:lastPrinted>2020-08-05T08:39:02Z</cp:lastPrinted>
  <dcterms:created xsi:type="dcterms:W3CDTF">2014-03-07T12:27:13Z</dcterms:created>
  <dcterms:modified xsi:type="dcterms:W3CDTF">2020-08-27T14:18:11Z</dcterms:modified>
  <cp:category/>
  <cp:version/>
  <cp:contentType/>
  <cp:contentStatus/>
</cp:coreProperties>
</file>