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'Wydatki'!$A$1:$G$1530</definedName>
    <definedName name="_xlnm.Print_Titles" localSheetId="0">'Wydatki'!$7:$8</definedName>
  </definedNames>
  <calcPr fullCalcOnLoad="1"/>
</workbook>
</file>

<file path=xl/sharedStrings.xml><?xml version="1.0" encoding="utf-8"?>
<sst xmlns="http://schemas.openxmlformats.org/spreadsheetml/2006/main" count="1592" uniqueCount="557">
  <si>
    <t>Odsetki od dotacji oraz płatności wykorzystanych niezgodnie z przeznaczeniem lub wykorzystanych z naruszeniem procedur, o których mowa w art. 184 ustawy, pobranych nienależnie lub w nadmiernej wysokości</t>
  </si>
  <si>
    <t>a) Dotacja na placówki wsparcia dziennego</t>
  </si>
  <si>
    <t>Dotacje celowe z budżetu na finansowanie lub dofinansowanie kosztów realizacji inwestycji i zakupów inwestycyjnych samorządowych zakładów budżetowych:</t>
  </si>
  <si>
    <t>a) Przeprowadzenie Akcji Sprzątania Świata oraz Dnia Święta Ziemi</t>
  </si>
  <si>
    <t>a) Zakup usługi oświetleniowej</t>
  </si>
  <si>
    <t>b) Świadczenie usługi dystrybucji energii elektrycznej</t>
  </si>
  <si>
    <t>c) Opracowanie dokumentacji projektowych rozbudowy oświetlenia ulicznego w ciągu dróg gminnych</t>
  </si>
  <si>
    <t>a) Budowa oświetlenia ulicznego na terenie gminy Kuźnia Raciborska</t>
  </si>
  <si>
    <t>2.1.. Wydatki związane z realizacją ich statutowych zadań, w tym:</t>
  </si>
  <si>
    <t>a) Utrzymanie szaletu w Rudach</t>
  </si>
  <si>
    <t>b) Likwidacja dzikich wysypisk śmieci</t>
  </si>
  <si>
    <t>c) Utrzymanie szaletu w Rudach</t>
  </si>
  <si>
    <t>b) Dotacja dla Gminnego Ośrodka Turystyki i Promocji w Rudach</t>
  </si>
  <si>
    <t>a) Dotacja dla Miejskiego Ośrodka Kultury, Sportu i Rekreacji w Kuźni Raciborskiej</t>
  </si>
  <si>
    <t>Dotacja celowa z budżetu na finansowanie lub dofinansowanie zadań zleconych do realizacji stowarzyszeniom</t>
  </si>
  <si>
    <t>Wpłaty jednostek na państwowy fundusz celowy na finansowanie lub dofinansowanie zadań inwestycyjnych:</t>
  </si>
  <si>
    <t>b) Rezerwa celowa na wydatki, których szczegółowy podział na pozycje klasyfikacji budżetowej nie może być dokonany w okresie opracowywania budżetu jednostki samorządu terytorialnego</t>
  </si>
  <si>
    <t>Zakup usług przez jednostki samorządu terytorialnego od innych jednostek samorządu terytorialnego na:</t>
  </si>
  <si>
    <t>b) zasiłki okresowe (środki z dotacji z budżetu państwa na zadania własne)</t>
  </si>
  <si>
    <t>Zakup usług remontowo-konserwatorskich dotyczących obiektów zabytkowych będących w użytkowaniu jednostek budżetowych na:</t>
  </si>
  <si>
    <t>a) Dotacja dla Gminnego Ośrodka Turystyki i Promocji w Rudach na zadania "Szerokie tory do kultury - inwestycja w zabytkową stację kolejki wąskotorowej w Rudach"</t>
  </si>
  <si>
    <t>Stypendia dla uczniów</t>
  </si>
  <si>
    <t xml:space="preserve">3.1. Wynagrodzenia i składki od nich naliczane, </t>
  </si>
  <si>
    <t>e) Za życiem</t>
  </si>
  <si>
    <t>Składki na ubezpieczenia społeczne:</t>
  </si>
  <si>
    <t>a) podopiecznych</t>
  </si>
  <si>
    <t>b) zasiłek dla opiekuna</t>
  </si>
  <si>
    <t>c) Świadczenia rodzinne</t>
  </si>
  <si>
    <t>d) Fundusz alimentacyjny</t>
  </si>
  <si>
    <t>Wydatki  osobowe niezaliczone do wynagrodzeń</t>
  </si>
  <si>
    <t>3.2. Wydatki związane z realizacja ich statutowych zadań, w tym:</t>
  </si>
  <si>
    <t>1.1. Wynagrodzenia i składki od nich naliczane:</t>
  </si>
  <si>
    <t>1.2. Wydatki związane z realizacją ich statutowych zadań:</t>
  </si>
  <si>
    <t>SP w Kuźni Raciborskiej</t>
  </si>
  <si>
    <t>SP w Rudach</t>
  </si>
  <si>
    <t>2.1. Wynagrodzenia i składki od nich naliczane:</t>
  </si>
  <si>
    <t>3.1. Wynagrodzenia i składki od nich naliczane:</t>
  </si>
  <si>
    <t>b) Przystanki autobusowe</t>
  </si>
  <si>
    <t>a) Wykonanie wycinki drzew oraz cięć pielęgnacyjnych koron drzew zlokalizowanych na terenach leśnych przy ul. Topolowej w Kuźni Raciborskiej</t>
  </si>
  <si>
    <t>Dotacja celowa dla Powiatu Raciborskiego na pomoc finansową udzielaną między jednostkami samorządu terytorialnego na dofinansowanie własnych zadań bieżących</t>
  </si>
  <si>
    <t>b) Przebudowa dróg powiatowych nr 3509S od mostu na rzece Rudzie w Siedliskach do rejonu działki nr 653 w Turzu oraz nr 3534S od skrzyżowania z DP 3509S do cieku wodnego w Budziskach</t>
  </si>
  <si>
    <t>a) Kolej wąskotorowa - cel turystyczny</t>
  </si>
  <si>
    <t>f) Materiały, narzędzia i elementy wyposażenia służące poprawnie jakości użytkowania gminnych infrastruktury gminnej na terenie wsi (FS Budziska)</t>
  </si>
  <si>
    <t>a) Pomoc finansowa dla Powiatu Raciborskiego z przeznaczeniem na zakup respiratora na wyposażenie Szpitala Rejonowego im. Józefa Rostka w Raciborzu</t>
  </si>
  <si>
    <t>Odsetki od nieterminowych wpłat z tytułu pozostałych podatków i opłat</t>
  </si>
  <si>
    <t>Wydatki związane są z opłatami za pobyt 15 dzieci w placówkach wychowawczo-opiekuńczych, placówce terapeutycznej oraz w rodzinach zastępczych. Za 1 dziecko opłacane jest 30% kosztów pobytu, a za pozostałe 14 dzieci - 50%.</t>
  </si>
  <si>
    <t>Zakup środków żywności na:</t>
  </si>
  <si>
    <t>Odpis na zakładowy fundusz świadczeń socjalnych</t>
  </si>
  <si>
    <t>d) Doposażenie świetlicy wiejskiej (FS Budziska)</t>
  </si>
  <si>
    <t>Podróże służbowe zagraniczne</t>
  </si>
  <si>
    <t>Realizacja zadań wymagających stosowania specjalnej organizacji nauki i metod pracy dla dzieci i młodzieży w szkołach podstawowych</t>
  </si>
  <si>
    <t>2.2. Wydatki związane z realizacją ich statutowych zadań:</t>
  </si>
  <si>
    <t>razem wynagr. I skł</t>
  </si>
  <si>
    <t>a) Materiały, narzędzia i elementy wyposażenia służące poprawie jakości użytkowania gminnych obiektów infrastruktury w sołectwie (FS Ruda Kozielska)</t>
  </si>
  <si>
    <t>Zwrot dotacji oraz płatności wykorzystanych niezgodnie z przeznaczeniem lub wykorzystanych z naruszeniem procedur, o których mowa w art. 184 ustawy, pobranych nienależnie lub w nadmiernej wysokości</t>
  </si>
  <si>
    <t>a) na dodatki mieszkaniowe</t>
  </si>
  <si>
    <t>Składki na Fundusz Pracy:</t>
  </si>
  <si>
    <t>Wynagrodzenia bezosobowe:</t>
  </si>
  <si>
    <t>Składki na ubezpieczania społeczne:</t>
  </si>
  <si>
    <t>Wydatki na zakup i objęcie akcji:</t>
  </si>
  <si>
    <t>Dotacja podmiotowa z budżetu dla samorządowej instytucji kultury:</t>
  </si>
  <si>
    <t>dot. ekwiwalentu za odzież</t>
  </si>
  <si>
    <t>w tym na zadania zlecone na program rządowy "Dobry start"</t>
  </si>
  <si>
    <t>13</t>
  </si>
  <si>
    <t>16</t>
  </si>
  <si>
    <t>17</t>
  </si>
  <si>
    <t>18</t>
  </si>
  <si>
    <t>19</t>
  </si>
  <si>
    <t>20</t>
  </si>
  <si>
    <t>21</t>
  </si>
  <si>
    <t>środki pochodzą z dotacji otrzymanej z budżetu państwa na zadania realizowanie przez gminę po podstawie porozumień z organami administracji rządowej i przeznaczone są na opiekę nad miejscami pamięci narodowej oraz grobami i cmentarzami wojennymi</t>
  </si>
  <si>
    <t>w tym środki z dotacji z budżetu państwa na zadania własne</t>
  </si>
  <si>
    <t>w tym środki własne</t>
  </si>
  <si>
    <t>w tym środki na Program 75+</t>
  </si>
  <si>
    <t>dotyczy świadczeń dla osób bezrobotnych wykonujących prace społeczno-użyteczne</t>
  </si>
  <si>
    <t>dotyczy programu 500+</t>
  </si>
  <si>
    <t>dotyczy dotacji dla Caritas Diecezji Gliwickiej na świadczenie usług rehabilitacyjnych na rzecz chorych, starszych i niepełnosprawnych mieszkańców gminy Kuźnia Raciborska</t>
  </si>
  <si>
    <t>a) zasiłki celowe (środki własne)</t>
  </si>
  <si>
    <t xml:space="preserve"> - w tym środki własne</t>
  </si>
  <si>
    <t xml:space="preserve"> - w tym środki z dotacji z budżetu państwa na zadania własne</t>
  </si>
  <si>
    <t>Zwrot niewykorzystanych dotacji oraz płatności</t>
  </si>
  <si>
    <t>f) Pozostałe wynagrodzenia i składki od nich naliczane</t>
  </si>
  <si>
    <t>c) Świadczenia rodzicielskie</t>
  </si>
  <si>
    <t>Pozostałe odsetki</t>
  </si>
  <si>
    <t>Wykorzystano na świadczenie pieniężne na program "Posiłek w szkole i w domu" i na obiady</t>
  </si>
  <si>
    <t>d) Pozostałe wynagrodzenia i składki od nich naliczane</t>
  </si>
  <si>
    <t>w tym asystent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</si>
  <si>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</si>
  <si>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</si>
  <si>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e) Poprawa infrastruktury i doposażenie obiektów gminnych (FS Rudy)</t>
  </si>
  <si>
    <t>a) Materiały do prowadzenia biura sołtysa (FS Rudy)</t>
  </si>
  <si>
    <t>a) Wykonanie projektu modernizacji wraz z termomodernizacją budynku Urzędu Miejskiego w Kuźni Raciborskiej przy ul. Słowackiego 4</t>
  </si>
  <si>
    <t>Składki na Fundusz Pracy oraz Solidarnościowy Fundusz Wsparcia Osób Niepełnosprawnych</t>
  </si>
  <si>
    <t>a) Dotacja dla Ochotniczych Straży Pożarnych na zakup opału do ogrzewania pomieszczeń wykorzystywanych na potrzeby OSP oraz na zakup sprzętu i umundurowania na potrzeby OSP w zakresie zabezpieczenia gotowości bojowej</t>
  </si>
  <si>
    <t>a) Rozbudowa systemu monitoringu miejskiego</t>
  </si>
  <si>
    <t>4. Wydatki na programy finansowane z udziałem środków, o których mowa w art. 5 ust. 1 pkt 2 i 3, w tym:</t>
  </si>
  <si>
    <t>1.2.  Wydatki związane z realizacją ich statutowych zadań, w tym:</t>
  </si>
  <si>
    <t>Odsetki od dotacji oraz płatności: wykorzystanych niezgodnie z przeznaczeniem lub wykorzystanych z naruszeniem procedur, o których mowa w art. 184 ustawy, pobranych nienależnie lub w nadmiernej wysokości</t>
  </si>
  <si>
    <t xml:space="preserve">a) Wydatki związane z opłatami za pobyt 10 osób w domach pomocy społecznej </t>
  </si>
  <si>
    <t xml:space="preserve">2.1. Wynagrodzenia i składki od nich naliczane, ( w tym 124.688,00 zł z dotacji na zadania własne i 820.263,00 zł z budżetu gminy), w tym: </t>
  </si>
  <si>
    <t>Wydatki rzeczowe wykorzystano na zakupy, usługi pocztowe, szkolenia, podatek, ubezpieczenie mienia, ryczałty samochodowe, delegacje i zakładowy fundusz świadczeń socjalnych, usługi informatyka, usługi prawnicze, przyłącze do kanalizacji. Duże wydatki związane są z zakupami w związku z COVID-19</t>
  </si>
  <si>
    <t>2. Świadczenia na rzecz osób fizycznych</t>
  </si>
  <si>
    <t>a) Utrzymanie zieleni (FS Siedliska)</t>
  </si>
  <si>
    <t>b) Utrzymanie zieleni  (FS Ruda)</t>
  </si>
  <si>
    <t>c) Utrzymanie zieleni (FS Ruda Kozielska)</t>
  </si>
  <si>
    <t>w tym wydatki będące do dyspozycji jednostki pomocniczej Osiedle Stara Kuźnia</t>
  </si>
  <si>
    <t>Zakup usług pozostałych na</t>
  </si>
  <si>
    <t xml:space="preserve">d) Edukacja ekologiczna </t>
  </si>
  <si>
    <t>e) Pozostałe wydatki - dotyczące bezdomnych i odebranych zwierząt oraz zwierząt dzikich</t>
  </si>
  <si>
    <t>f) Świadczenie usługi doradztwa energetycznego oraz monitoring realizacji umów zakupu energii elektrycznej do obiektów gminnych</t>
  </si>
  <si>
    <t>g) Pozostałe działania z zakresu ochrony środowiska</t>
  </si>
  <si>
    <t>1.1 na programy finansowane z udziałem środków, o których mowa w art. 5 ust.1 pkt 2 i 3;</t>
  </si>
  <si>
    <t>1.2. Pozostałe inwestycje i zakupy inwestycyjne</t>
  </si>
  <si>
    <t>92120</t>
  </si>
  <si>
    <t>Ochrona zabytków i opieka nad zabytkami</t>
  </si>
  <si>
    <t>Zakup usług pozostałych na:</t>
  </si>
  <si>
    <t>1. Inwestycje i zakupy inwestycyjne, w tym na:</t>
  </si>
  <si>
    <t>1.1.  Programy finansowane z udziałem środków, o których mowa w art. 5 ust.1 pkt 2 i 3;</t>
  </si>
  <si>
    <t>1.2. Pozostałe inwestycje i programy inwestycyjne</t>
  </si>
  <si>
    <t>1.1. Pozostałe inwestycje i programy inwestycyjne</t>
  </si>
  <si>
    <t>a) Zakupy inwestycyjne Przedszkola nr 2</t>
  </si>
  <si>
    <t>a) Mały człowiek - wielkie możliwości. Rozszerzenie oferty zajęć specjalistycznych dla przedszkolaków z Rud</t>
  </si>
  <si>
    <t>a) Wzrost kompetencji - kluczem do sukcesu uczniów Szkoły Podstawowej im. Jana III Sobieskiego w Rudach</t>
  </si>
  <si>
    <t>b) Zdalna szkoła - wsparcie Ogólnopolskiej Sieci Edukacyjnej w systemie kształcenia zdalnego</t>
  </si>
  <si>
    <t>c) Zdalna Szkoła+</t>
  </si>
  <si>
    <t>b) Mały człowiek - wielkie możliwości. Rozszerzenie oferty zajęć specjalistycznych dla przedszkolaków z Rud</t>
  </si>
  <si>
    <t>1. Inwestycje i zakupy inwestycyjne, w tym na programy finansowane z udziałem środków, o których mowa w art. 5 ust.1 pkt 2 i 3;</t>
  </si>
  <si>
    <t>w tym wydatki będące do dyspozycji jednostki pomocniczej Osiedle nr 1</t>
  </si>
  <si>
    <t>a) Szlak Matki Boskiej po obu stronach granicy</t>
  </si>
  <si>
    <t>1.2. Pozostałe inwestycje i zakupy inwestycyjne, w tym:</t>
  </si>
  <si>
    <t>a) Zakup taboru kolei wąskotorowej</t>
  </si>
  <si>
    <t>a) Zakup namiotu oraz zakup niezbędnych materiałów do naprawy istniejącego wyposażenia (FS Turze)</t>
  </si>
  <si>
    <t>b) Organizacja imprez integracyjnych, kulturalnych (FS Turze)</t>
  </si>
  <si>
    <t>a) Organizacja imprez integracyjnych, kulturalnych (FS Turze)</t>
  </si>
  <si>
    <t>c) Krzesła do świetlicy wiejskiej (FS Siedliska)</t>
  </si>
  <si>
    <t>d) Imprezy integracyjne (FS Siedliska)</t>
  </si>
  <si>
    <t>e) Zakup komputerów i drukarki do świetlicy (FS Siedliska</t>
  </si>
  <si>
    <t>c) Remont i uzupełnienie wyposażenia świetlicy (FS Siedliska)</t>
  </si>
  <si>
    <t>Opłaty z tytułu zakupu usług telekomunikacyjnych na:</t>
  </si>
  <si>
    <t>a) HOT-SPOT w świetlicy wiejskiej (FS Siedliska)</t>
  </si>
  <si>
    <t>f) Zakup i wykonanie ogrodzenia placu zabaw na boisku etap I (FS Budziska)</t>
  </si>
  <si>
    <t>g) Imprezy integracyjne dla mieszkańców (FS Ruda)</t>
  </si>
  <si>
    <t>b) Imprezy integracyjne dla mieszkańców (FS Ruda)</t>
  </si>
  <si>
    <t>h) Organizacja imprez integracyjnych (FS Ruda Kozielska)</t>
  </si>
  <si>
    <t>a) Ochrona zabytków (FS Ruda Kozielska)</t>
  </si>
  <si>
    <t>h) Organizacja imprez kulturalnych i integracyjnych dla mieszkańców (FS Jankowice)</t>
  </si>
  <si>
    <t>i) Organizacja i przygotowanie imprez kulturalnych i integracyjnych (FS Rudy)</t>
  </si>
  <si>
    <t>e) Zakup i wykonanie ogrodzenia placu zabaw na boisku etap I (FS Budziska)</t>
  </si>
  <si>
    <t>f) Wykonanie projektu placu zabaw (FS Budziska)</t>
  </si>
  <si>
    <t>a) Montaż kontenera socjalnego z zabudową zbiornika na nieczystości sanitarne wraz z przyłączem wodociągowym i energetycznym</t>
  </si>
  <si>
    <t>a) Ławki na boisko sportowe (FS Siedliska)</t>
  </si>
  <si>
    <t>a) Równość szans - równa edukacja. Zajęcia terapeutyczne w przedszkolach w Kuźni Raciborskiej</t>
  </si>
  <si>
    <t>Zakup materiałów i wyposażenia na:</t>
  </si>
  <si>
    <t>Zakup usług remontowych na:</t>
  </si>
  <si>
    <t>Zakup energii na</t>
  </si>
  <si>
    <t>Koszty postępowania sądowego i prokuratorskiego na:</t>
  </si>
  <si>
    <t>Środki wykorzystano na opłacenie składek na ubezpieczenie zdrowotne osób pobierających świadczenie pielęgnacyjne, zasiłek dla opiekuna i specjalny zasiłek opiekuńczy</t>
  </si>
  <si>
    <t>Szkolenia pracowników niebędących członkami korpusu służby cywilnej na:</t>
  </si>
  <si>
    <t>Zakup usług zdrowotnych na</t>
  </si>
  <si>
    <t>Świadczenia społeczne na:</t>
  </si>
  <si>
    <t>Dodatkowe wynagrodzenie roczne na:</t>
  </si>
  <si>
    <t>Wynagrodzenia osobowe pracowników na:</t>
  </si>
  <si>
    <t>Składki na Fundusz Pracy na:</t>
  </si>
  <si>
    <t>1.1. Wydatki związane z realizacją ich statutowych zadań w tym:</t>
  </si>
  <si>
    <t>w tym środki na usługi opiekuńcze - zadania własne (MOPS zatrudnił jedną opiekunkę na umowę zlecenie)</t>
  </si>
  <si>
    <t>h) Aktualizacja Programu Ochrony Środowiska</t>
  </si>
  <si>
    <t>i) Wykonanie oświetlenia świątecznego (FS Siedliska)</t>
  </si>
  <si>
    <t>j) Wymiana hydrantów</t>
  </si>
  <si>
    <t>k) Usługa związana z pozyskiwaniem środków finansowych ze sprzedaży uzyskanych świadectw efektywności energetycznej</t>
  </si>
  <si>
    <t>l) Pozostałe wydatki do dyspozycji jednostki pomocniczej Osiedle Stara Kuźnia</t>
  </si>
  <si>
    <t>Kary, odszkodowania i grzywny wypłacane na rzecz osób prawnych i innych jednostek organizacyjnych</t>
  </si>
  <si>
    <t>a) Dotacja celowa dla ZGKiM na wykonanie przyłączy kanalizacyjnych do budynków komunalnych</t>
  </si>
  <si>
    <t>a) Odnawialne źródła energii poprawą jakości środowiska naturalnego na terenie Gmin Partnerskich</t>
  </si>
  <si>
    <t>b) Plac zabaw w Rudzie w ramach Inicjatywy Sołeckiej</t>
  </si>
  <si>
    <t>c) Plac zabaw w Rudzie - wkład własny do zadania w ramach inicjatywy Sołeckiej (FS Ruda)</t>
  </si>
  <si>
    <t>a) Dotacja podmiotowa z budżetu dla Miejskiej Biblioteki Publicznej w Kuźni Raciborskiej</t>
  </si>
  <si>
    <t>Wykonanie wydatków budżetu gminy  za I półrocze 2020 roku</t>
  </si>
  <si>
    <t xml:space="preserve">w ramach rozdziału 97.209,45 zł (plan i wykonanie)  pochodzi z dotacji z budżetu państwa  na realizację zadań bieżących z zakresu administracji rządowej przeznaczonych na zwrot części podatku akcyzowego zawartego w cenie oleju napędowego wykorzystywanego do produkcji rolnej przez producentów rolnych oraz na pokrycie kosztów postępowania w sprawie jego zwrotu poniesionych w tym zakresie przez gminę </t>
  </si>
  <si>
    <t>b) Dotacja dla Spółki Wodnej na remont rowu nr 33 i 43 (FS Ruda Kozielska)</t>
  </si>
  <si>
    <t>020</t>
  </si>
  <si>
    <t>Leśnictwo</t>
  </si>
  <si>
    <t>02001</t>
  </si>
  <si>
    <t>h) Pomoc finansowa w formie dotacji celowej dla Gminy Bierawa na realizację zadania pn. "Dofinansowanie na zlecenie opracowania ekspertyzy pn: Prawne uwarunkowania dla dokonania oceny optymalnego kierunku adaptacji / zagospodarowania terenów poeksploatacyjnych Kopalni Piasku Kotlarnia z uwzględnieniem ich skutków na oddziaływanie w Gminie Bierawa i Gminie Kuźnia Raciborska"</t>
  </si>
  <si>
    <t>a) Likwidacja dzikich wysypisk</t>
  </si>
  <si>
    <t>b) Pozostałe wydatki dotyczące bezdomnych i odebranych zwierząt oraz zwierząt dzikich</t>
  </si>
  <si>
    <t>c)Witacz (FS Siedliska)</t>
  </si>
  <si>
    <t>d) Pozostałe wydatki do dyspozycji jednostki pomocniczej Osiedle nr 1</t>
  </si>
  <si>
    <t>Gospodarka leśna</t>
  </si>
  <si>
    <t>b) Odtworzenie lasu - dz. Nr 948 w Rudach przy ul. Borowej</t>
  </si>
  <si>
    <t>a) Przystanki autobusowe</t>
  </si>
  <si>
    <r>
      <t>*</t>
    </r>
    <r>
      <rPr>
        <sz val="9"/>
        <rFont val="Arial CE"/>
        <family val="2"/>
      </rPr>
      <t>Wydatki bieżące:</t>
    </r>
  </si>
  <si>
    <t>60014</t>
  </si>
  <si>
    <t>Drogi publiczne powiatowe</t>
  </si>
  <si>
    <t>Dotacja celowa na pomoc finansową udzielaną między jednostkami samorządu terytorialnego na dofinansowanie własnych zadań inwestycyjnych i zakupów inwestycyjnych na:</t>
  </si>
  <si>
    <t>a) Przebudowa drogi powiatowej nr 3509S w miejscowości Turze na odcinku od zatoki autobusowej przy skrzyżowaniu z drogą powiatową nr 3534S do wału przed mostem na rzece Ruda</t>
  </si>
  <si>
    <t>a) Zakup laptopów</t>
  </si>
  <si>
    <t>3. Wydatki na programy finansowane z udziałem środków, o których mowa w art. 5 ust. 1 pkt 2 i 3, w tym:</t>
  </si>
  <si>
    <t>a) Zdalna szkoła - wsparcie Ogólnopolskiej Sieci Edukacyjnej w systemie kształcenia zdalnego</t>
  </si>
  <si>
    <t>b) Zdalna Szkoła+</t>
  </si>
  <si>
    <t>a) Remont elewacji łącznika Szkoły Podstawowej w Rudach</t>
  </si>
  <si>
    <t>2.1. Wynagrodzenia i składki od nich naliczane na:</t>
  </si>
  <si>
    <t>a) Zakup worków na śmieci na Akcję Sprzątania Świata</t>
  </si>
  <si>
    <t>b) Dotacja dla ZGKiM na zakup koszy na śmieci na placu zabaw i na terenie sołectwa (FS Siedliska)</t>
  </si>
  <si>
    <t>e) Pozostałe wydatki do dyspozycji jednostki pomocniczej Osiedle Stara Kuźnia</t>
  </si>
  <si>
    <t>d) Zakup kosiarki spalinowej (FS Ruda Kozielska)</t>
  </si>
  <si>
    <t>a) Wniosek aplikacyjny. Azbest</t>
  </si>
  <si>
    <t xml:space="preserve">c) Dotacja przedmiotowa dla zakładu budżetowego na przegląd i remonty placów zabaw
</t>
  </si>
  <si>
    <t>d) Dotacja dla ZGKiM na wykonanie oświetlenia świątecznego (FS Budziska)</t>
  </si>
  <si>
    <t>e) Dotacja dla ZGKiM na wykonanie oświetlenia świątecznego (FS Turze)</t>
  </si>
  <si>
    <t>f) Dotacja dla ZGKiM na bieżące utrzymanie placu zabaw i urządzeń siłowni (FS Turze)</t>
  </si>
  <si>
    <t>g) Dotacja dla ZGKiM na bieżące utrzymanie placu zabaw (FS Siedliska)</t>
  </si>
  <si>
    <t>a) Zakup placu zabaw (wydatek jednostki pomocniczej Osiedle nr 1)</t>
  </si>
  <si>
    <t>b) Wykonanie odwodnienia dróg gminnych</t>
  </si>
  <si>
    <t>c) Wykonanie nawierzchni asfaltowej na drogach gminnych (Ruda Kozielska ul. Boczna, Siedliska ul. Młyńska, Ruda ul. Główna)</t>
  </si>
  <si>
    <t>d) Remont nawierzchni dróg po wykonaniu kanalizacji sanitarnej (Kuźnia Raciborska część "Starej Kuźni", Rudy Brantolka</t>
  </si>
  <si>
    <t>e) Dofinansowanie do remontu dróg polnych (FS Turze)</t>
  </si>
  <si>
    <t>f) Udział w kosztach remontów chodników (FS Siedliska)</t>
  </si>
  <si>
    <t>g) Poszerzenie jezdni z utwardzeniem poboczy i przykryciem rowu (FS Ruda)</t>
  </si>
  <si>
    <t>h) Położenie nawierzchni bitumicznej ul. Boczna (FS Ruda Kozielska)</t>
  </si>
  <si>
    <t>a) Przebudowa dróg gminnych - ul. Cysterska i ul.Sobieskiego w Rudach</t>
  </si>
  <si>
    <t>b) Przebudowa drogi gminnej - ul. Powstańców w Kuźni Raciborskiej</t>
  </si>
  <si>
    <t>c) Przebudowa parkingu przy "Szkole Podstawowej w Kuźni Raciborskiej</t>
  </si>
  <si>
    <t>b) Materiały, narzędzia i elementy wyposażenia służące poprawie jakości użytkowania gminnych obiektów i infrastruktury (FS Ruda)</t>
  </si>
  <si>
    <t>c) Materiały , narzędzia i elementy wyposażenia służące poprawie jakości użytkowania  obiektów infrastruktury gminnej na terenie wsi (FS Jankowice)</t>
  </si>
  <si>
    <t>d) Materiały do utrzymania obiektów gminnych (FS Siedliska)</t>
  </si>
  <si>
    <t>g) Zakup tablicy ogłoszeniowej (FS Turze)</t>
  </si>
  <si>
    <t>h) Bieżące utrzymanie wyposażenia, sprzętu, drobne naprawy (FS Turze)</t>
  </si>
  <si>
    <t>i) Utrzymanie obiektów gminnych</t>
  </si>
  <si>
    <t>b) Zabezpieczenie antykorozyjne wiaty biesiadnej</t>
  </si>
  <si>
    <t>a) Wyburzenia budynków gminnych</t>
  </si>
  <si>
    <t>2. Pozostałe Inwestycje i zakupy inwestycyjne, w tym:</t>
  </si>
  <si>
    <t>a) Termomodernizacja budynków użyteczności publicznej na terenie gminy Kuźnia Raciborska</t>
  </si>
  <si>
    <t>b) Wykonanie projektu kotłowni gazowych w budynkach gminnych: WOK Turze i OSP Turze</t>
  </si>
  <si>
    <t>c) Wykonanie przyłącza kanalizacji sanitarnej do budynku przy ul. Jagodowej 15 w Kuźni Raciborskiej</t>
  </si>
  <si>
    <t>d) Przekształcenie poprzemysłowego terenu pod teren inwestycyjny w Kuźni Raciborskiej</t>
  </si>
  <si>
    <t>e) Adaptacja budynku gminnego przy ul. Jagodowej w Kuźni Raciborskiej</t>
  </si>
  <si>
    <t>Wydatki inwestycyjne jednostek budżetowych na:</t>
  </si>
  <si>
    <t>a) Dostosowanie budynku gminnego zlokalizowanego przy ul. Słowackiego 6 w miejscowości Kuźnia Raciborska dla osób niepełnosprawnych</t>
  </si>
  <si>
    <t>a) Termomodernizacja budynków komunalnych na terenie Kuźni Raciborskiej - ul. Kasztanowa 6 i Słowackiego 5</t>
  </si>
  <si>
    <t>2. Pozostałe inwestycje i zakupy inwestycyjne, w tym:</t>
  </si>
  <si>
    <t>a) Dotacja celowa dla ZGKiM (w ramach funduszu remontowego) na wykonanie dokumentacji technicznej instalacji centralnego ogrzewania i centralnej ciepłej wody użytkowej w mieszkaniach będących własnością gminy</t>
  </si>
  <si>
    <t>b) Termomodernizacja budynków komunalnych na terenie Kuźni Raciborskiej - ul. Kasztanowa 6 i Słowackiego 5</t>
  </si>
  <si>
    <t>c) Dotacja celowa dla ZGKiM na wykonanie przyłączy kanalizacyjnych do budynków komunalnych</t>
  </si>
  <si>
    <t xml:space="preserve">W ramach rozdziału środki w wysokości 76.774,00 zł (plan) pochodzą z dotacji z budżetu państwa na realizację zadań z zakresu administracji rządowej oraz innych zadań zleconych gminie ustawami i przeznaczone są na finansowanie, nadzór i kontrolę realizacji zadań z zakresu dowodów osobistych, ewidencji ludności i rejestracji zdarzeń stanu cywilnego oraz wydatki osobowe  i rzeczowe związane z realizacją świadczeń na rzecz obrony i zadań akcji kurierskiej, a także na zadania wynikające z ustawy o swobodzie działalności gospodarczej i ustawy o wychowaniu w trzeźwości i przeciwdziałaniu alkoholizmowi </t>
  </si>
  <si>
    <t>a) Remont pomieszczenia na magazyn żywności w Kuźni Raciborskiej przy ul.Słowackiego 4</t>
  </si>
  <si>
    <t>1. Inwestycje i zakupy inwestycyjne na programy finansowane z udziałem środków, o których mowa w art. 5 ust.1 pkt 2 i 3;</t>
  </si>
  <si>
    <t xml:space="preserve">Wydatki na zakupy inwestycyjne jednostek budżetowych </t>
  </si>
  <si>
    <t>a) Zakup platformy do zamówień publicznych</t>
  </si>
  <si>
    <t>b) Zakup kopertownicy</t>
  </si>
  <si>
    <t>a) Modernizacja i termomodernizacja budynku Urzędu Miejskiego w Kuźni Raciborskiej przy ul. Słowackiego 4</t>
  </si>
  <si>
    <t>Nagrody konkursowe</t>
  </si>
  <si>
    <t>b) Promocja sołectwa (FS Siedliska)</t>
  </si>
  <si>
    <t>c) Promocja wsi (FS Jankowice)</t>
  </si>
  <si>
    <t>d) Promocja sołectwa (FS Turze)</t>
  </si>
  <si>
    <t>e) Promocja wsi (FS Ruda Kozielska)</t>
  </si>
  <si>
    <t>c) Materiały do prowadzenia biura sołtysa (FS Jankowice)</t>
  </si>
  <si>
    <t>75107</t>
  </si>
  <si>
    <t>Wybory Prezydenta Rzeczypospolitej Polskiej</t>
  </si>
  <si>
    <t>a) Wpłata na Fundusz Wsparcia Policji z przeznaczeniem na dofinansowanie zakupu radiowozu typu SUV dla Komisariatu Policji w Kuźni Raciborskiej</t>
  </si>
  <si>
    <t>75411</t>
  </si>
  <si>
    <t>Komendy powiatowe Państwowej Straży Pożarnej</t>
  </si>
  <si>
    <t>a) Wpłata na Fundusz Wsparcia Straży Pożarnej z przeznaczeniem na bieżące utrzymanie i funkcjonowanie Komendy Powiatowej Państwowej Straży Pożarnej w Raciborzu</t>
  </si>
  <si>
    <t>Wpłaty jednostek na państwowy fundusz celowy:</t>
  </si>
  <si>
    <t>b) Zakup umundurowania dla OSP Budziska (FS Budziska)</t>
  </si>
  <si>
    <t>c) Doposażenie OSP w sprzęt niezbędny do ratowania życia i zdrowia mieszkańców (FS Turze)</t>
  </si>
  <si>
    <t>Dotacja celowa na pomoc finansową udzielaną między jednostkami samorządu terytorialnego na dofinansowanie własnych zadań inwestycyjnych i zakupów inwestycyjnych:</t>
  </si>
  <si>
    <t>a) Odsetki od pożyczek i kredytów zaciągniętych przez Urząd</t>
  </si>
  <si>
    <t>a) Wypłaty z tytułu poręczeń udzielonych przez Urząd</t>
  </si>
  <si>
    <t>Realizacja zadań wymagających stosowania specjalnej organizacji nauki i metod pracy dla dzieci w przedszkolach, oddziałach przedszkolnych w szkołach podstawowych i innych formach wychowania przedszkolnego</t>
  </si>
  <si>
    <t>w tym środki własne Urzędu</t>
  </si>
  <si>
    <t>Składki na ubezpieczenia zdrowotne</t>
  </si>
  <si>
    <t>Podatek od nieruchomości</t>
  </si>
  <si>
    <t>Opłaty na rzecz budżetów jednostek samorządu terytorialnego</t>
  </si>
  <si>
    <t>71004</t>
  </si>
  <si>
    <t>85195</t>
  </si>
  <si>
    <t>Dział</t>
  </si>
  <si>
    <t>1.</t>
  </si>
  <si>
    <t>2.</t>
  </si>
  <si>
    <t>Gospodarka mieszkaniowa</t>
  </si>
  <si>
    <t>4.</t>
  </si>
  <si>
    <t>Działalność usługowa</t>
  </si>
  <si>
    <t>5.</t>
  </si>
  <si>
    <t>Administracja publiczna</t>
  </si>
  <si>
    <t>8.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</si>
  <si>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</si>
  <si>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</si>
  <si>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</si>
  <si>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</si>
  <si>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</si>
  <si>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</si>
  <si>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</si>
  <si>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</si>
  <si>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</si>
  <si>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</si>
  <si>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</si>
  <si>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</si>
  <si>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</si>
  <si>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</si>
  <si>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</si>
  <si>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</si>
  <si>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</si>
  <si>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</si>
  <si>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</si>
  <si>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</si>
  <si>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</si>
  <si>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</si>
  <si>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</si>
  <si>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</si>
  <si>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</si>
  <si>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</si>
  <si>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</si>
  <si>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</si>
  <si>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</si>
  <si>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</si>
  <si>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</si>
  <si>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</si>
  <si>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</si>
  <si>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</si>
  <si>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</si>
  <si>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</si>
  <si>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Utrzymanie zieleni w miastach i gminach</t>
  </si>
  <si>
    <t>Domy i ośrodki kultury, świetlice i kluby</t>
  </si>
  <si>
    <t>Zał.Nr......do</t>
  </si>
  <si>
    <t>Spółki wodne</t>
  </si>
  <si>
    <t>01009</t>
  </si>
  <si>
    <t>010</t>
  </si>
  <si>
    <t>01030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</si>
  <si>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</si>
  <si>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</si>
  <si>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</si>
  <si>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</si>
  <si>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</si>
  <si>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</si>
  <si>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</si>
  <si>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</si>
  <si>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</si>
  <si>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</si>
  <si>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</si>
  <si>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</si>
  <si>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</si>
  <si>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</si>
  <si>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</si>
  <si>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 xml:space="preserve">Urzędy wojewódzkie </t>
  </si>
  <si>
    <t>Obsługa papierów wartościowych, kredytów i pożyczek jednostek samorządu terytorialnego</t>
  </si>
  <si>
    <t>85415</t>
  </si>
  <si>
    <t>Plany zagospodarowania przestrzennego</t>
  </si>
  <si>
    <t>85153</t>
  </si>
  <si>
    <t>85228</t>
  </si>
  <si>
    <t>Usługi opiekuńcze i specjalistyczne usługi opiekuńcze</t>
  </si>
  <si>
    <t>Zwalczanie narkomanii</t>
  </si>
  <si>
    <t>Przedszkola</t>
  </si>
  <si>
    <t>80148</t>
  </si>
  <si>
    <t>Składki na ubezpieczenia zdrowotne opłacane za osoby pobierające niektóre świadczenia z pomocy społecznej, niektóre świadczenia rodzinne oraz za osoby uczestniczące w zajęciach w centrum integracji społecznej</t>
  </si>
  <si>
    <t>75495</t>
  </si>
  <si>
    <t>11.</t>
  </si>
  <si>
    <t>75704</t>
  </si>
  <si>
    <t>Rozliczenia z tytułu poręczeń i gwarancji udzielonych przez Skarb Państwa lub jednostkę samorządu terytorialnego</t>
  </si>
  <si>
    <t>14.</t>
  </si>
  <si>
    <t>15.</t>
  </si>
  <si>
    <t>71035</t>
  </si>
  <si>
    <t>Cmentarze</t>
  </si>
  <si>
    <t>Plan (w złotych i groszach)</t>
  </si>
  <si>
    <t>92605</t>
  </si>
  <si>
    <t>92695</t>
  </si>
  <si>
    <t>a) Dotacja - przelew środków do Izby Rolniczej w Katowicach - 2% uzyskanych wpływów z podatku rolnego</t>
  </si>
  <si>
    <t xml:space="preserve">a) Dotacja z budżetu dla Miasta Rybnik do przewozów  pasażerskich 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</si>
  <si>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</si>
  <si>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</si>
  <si>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</si>
  <si>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</si>
  <si>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</si>
  <si>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1.1. Wydatki związane z realizacją ich statutowych zadań</t>
  </si>
  <si>
    <t>1. Świadczenia na rzecz osób fizycznych</t>
  </si>
  <si>
    <t xml:space="preserve">a) Diety dla radnych </t>
  </si>
  <si>
    <t>a) Diety dla sołtysów za udział w sesjach Rady   Miejskiej</t>
  </si>
  <si>
    <t>b) Pozostałe wydatki</t>
  </si>
  <si>
    <t>a) Wydatki związane z monitoringiem miasta</t>
  </si>
  <si>
    <t>a) Rezerwa ogólna</t>
  </si>
  <si>
    <t>c) Rezerwa celowa na realizację zadań własnych z zakresu zarządzania kryzysowego</t>
  </si>
  <si>
    <t>a) Pozostałe wydatki</t>
  </si>
  <si>
    <t>a) Dotacja celowa z budżetu gminy dla Miejskiej Spółki Wodnej w Kuźni Raciborskiej - utrzymanie i konserwacja urządzeń melioracji wodnych, szczegółowych</t>
  </si>
  <si>
    <t>a) Dotacja przedmiotowa dla zakładu budżetowego - utrzymanie 1m² powierzchni targowiska</t>
  </si>
  <si>
    <t>a) Realizacja programów zdrowotnych</t>
  </si>
  <si>
    <t>b) Fundusz alimentacyjny</t>
  </si>
  <si>
    <t>85216</t>
  </si>
  <si>
    <t>Zasiłki stałe</t>
  </si>
  <si>
    <t>a) Środki na prowadzenie i aktualizację stałego rejestru wyborców</t>
  </si>
  <si>
    <t>925</t>
  </si>
  <si>
    <t>Ogrody botaniczne i zoologiczne oraz naturalne obszary i obiekty chronionej przyrody</t>
  </si>
  <si>
    <t>92503</t>
  </si>
  <si>
    <t>Rezerwaty i pomniki przyrody</t>
  </si>
  <si>
    <t>Świadczenia rodzinne, świadczenie z funduszu alimentacyjnego oraz składki na ubezpieczenia emerytalne i rentowe z ubezpieczenia społecznego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</si>
  <si>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</si>
  <si>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</si>
  <si>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</si>
  <si>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</si>
  <si>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</si>
  <si>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</si>
  <si>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1. Inwestycje i zakupy inwestycyjne, w tym:</t>
  </si>
  <si>
    <t>1.1. Wynagrodzenia i składki od nich naliczane, w tym:</t>
  </si>
  <si>
    <t>1. Obsługa długu jednostki samorządu terytorialnego, w tym:</t>
  </si>
  <si>
    <t>2. Świadczenia na rzecz osób fizycznych, w tym:</t>
  </si>
  <si>
    <t>1. Wypłaty z tytułu poręczeń i gwarancji udzielonych przez jednostkę samorządu terytorialnego, przypadające do spłaty w danym roku budżetowym, w tym:</t>
  </si>
  <si>
    <t>2.1. Wynagrodzenia i składki od nich naliczane</t>
  </si>
  <si>
    <t>2.2. Wydatki związane z realizacją ich statutowych zadań</t>
  </si>
  <si>
    <t>90002</t>
  </si>
  <si>
    <t>Gospodarka odpadami</t>
  </si>
  <si>
    <t>a) Wykonanie zabiegów pielęgnacyjnych na pomnikach przyrody</t>
  </si>
  <si>
    <t>Przedszkole Nr 2 w Kuźni Raciborskiej</t>
  </si>
  <si>
    <t>Przedszkole w Rudach</t>
  </si>
  <si>
    <t>Przedszkole Nr 1 w Kuźni Raciborskiej z Ośrodkiem Zamiejscowym w Turzu</t>
  </si>
  <si>
    <t>Przedszkole Nr 1 w Kuźni Raciborskiej z Oddziałem Zamiejscowym w Turzu</t>
  </si>
  <si>
    <t>w tym jednostki realizujące zadania:</t>
  </si>
  <si>
    <t>Stołówki szkolne i przedszkolne</t>
  </si>
  <si>
    <t>a) Dotacje celowe na wspieranie rozwoju sportu  na terenie Gminy Kuźnia Raciborska</t>
  </si>
  <si>
    <t>Kultura fizyczna</t>
  </si>
  <si>
    <t xml:space="preserve">Zadania w zakresie kultury fizycznej </t>
  </si>
  <si>
    <t>Rodziny zastępcze</t>
  </si>
  <si>
    <t>a) Dotacja celowa z budżetu na realizację zadań zleconych w formie "małych grantów"</t>
  </si>
  <si>
    <t>1.1. Wydatki związane z realizacją ich statutowych zadań:</t>
  </si>
  <si>
    <t>a) Świadczenia rodzinne</t>
  </si>
  <si>
    <t>75421</t>
  </si>
  <si>
    <t>Zarządzanie kryzysowe</t>
  </si>
  <si>
    <t>a) Zakup usług pozostałych (odbiór i utylizacja  padliny)</t>
  </si>
  <si>
    <t>2.2. Wydatki związane z realizacją ich statutowych zadań, w tym:</t>
  </si>
  <si>
    <t>2.1. Wynagrodzenia i składki od nich naliczane, w tym:</t>
  </si>
  <si>
    <t>a) Utrzymanie drzewostanu i zieleni na terenach Gminy Kuźnia Raciborska</t>
  </si>
  <si>
    <t>a) Utrzymanie obiektów gminnych</t>
  </si>
  <si>
    <t>a) Dotacja przedmiotowa z budżetu dla zakładu budżetowego na pielęgnacje i utrzymanie 1 m² terenów zieleni stanowiących własność Gminy Kuźnia Raciborska</t>
  </si>
  <si>
    <t>752</t>
  </si>
  <si>
    <t>75212</t>
  </si>
  <si>
    <t>Pozostałe wydatki obronne</t>
  </si>
  <si>
    <t>Obrona narodowa</t>
  </si>
  <si>
    <t>c) Pozostałe wydatki</t>
  </si>
  <si>
    <t>a) Wydatki związane z gospodarką śmieciową</t>
  </si>
  <si>
    <t>Wspieranie rodziny</t>
  </si>
  <si>
    <t>c) Zasiłek dla opiekuna</t>
  </si>
  <si>
    <t xml:space="preserve">a) Dotacja przedmiotowa z budżetu dla zakładu budżetowego na oczyszczanie, odśnieżanie 1 m² ulic, placów i chodników gminnych </t>
  </si>
  <si>
    <t>6.</t>
  </si>
  <si>
    <t>Urząd Miejski w Kuźni Raciborskiej</t>
  </si>
  <si>
    <t>80149</t>
  </si>
  <si>
    <t>80150</t>
  </si>
  <si>
    <t>a) Remonty dróg gminnych</t>
  </si>
  <si>
    <t>90001</t>
  </si>
  <si>
    <t>Gospodarka ściekowa i ochrona wód</t>
  </si>
  <si>
    <t>1. Zakup i objęcie akcji i udziałów, w tym:</t>
  </si>
  <si>
    <t>a) Wydatki na objęcie dodatkowych udziałów Gminnego Przedsiębiorstwa Wodociągów i Kanalizacji sp. z o.o. z siedzibą w Kuźni Raciborskiej</t>
  </si>
  <si>
    <t>3.</t>
  </si>
  <si>
    <t>* Wydatki majątkowe</t>
  </si>
  <si>
    <t>a) Dotacja celowa na realizację zadania w ramach Programu Pomoc Żywnościowa</t>
  </si>
  <si>
    <t>w tym:</t>
  </si>
  <si>
    <t>wydatki majątkowe</t>
  </si>
  <si>
    <t>wydatki bieżące</t>
  </si>
  <si>
    <t>Zasiłki okresowe, celowe i pomoc w naturze oraz składki na ubezpieczenia emerytalne i rentowe</t>
  </si>
  <si>
    <t>Pomoc materialna dla uczniów o charakterze socjalnym</t>
  </si>
  <si>
    <t>855</t>
  </si>
  <si>
    <t>Rodzina</t>
  </si>
  <si>
    <t>85501</t>
  </si>
  <si>
    <t>Świadczenie wychowawcze</t>
  </si>
  <si>
    <t>85502</t>
  </si>
  <si>
    <t>d) Świadczenia rodzicielskie</t>
  </si>
  <si>
    <t>85504</t>
  </si>
  <si>
    <t>85508</t>
  </si>
  <si>
    <t>85230</t>
  </si>
  <si>
    <t>Pomoc w zakresie dożywiania</t>
  </si>
  <si>
    <t>01095</t>
  </si>
  <si>
    <t>a) Dotacja przedmiotowa z budżetu dla zakładu budżetowego - utrzymanie, remonty oraz naprawy i modernizacje  1 m² powierzchni budynków i mieszkań komunalnych</t>
  </si>
  <si>
    <t>a) Organizacja transportu przez Gminę Kuźnia Raciborska</t>
  </si>
  <si>
    <t>85295</t>
  </si>
  <si>
    <t>b) Dotacja przedmiotowa dla zakładu budżetowego na sprawdzenie, naprawę, montaż i demontaż kompletnych elementów dekoracji miasta i gminy w okresie świąt</t>
  </si>
  <si>
    <t>bieżące I część</t>
  </si>
  <si>
    <t>bieżące II część</t>
  </si>
  <si>
    <t>bieżące III część</t>
  </si>
  <si>
    <t>bieżące ogółem</t>
  </si>
  <si>
    <t>85416</t>
  </si>
  <si>
    <t>Pomoc materialna dla uczniów o charakterze motywacyjnym</t>
  </si>
  <si>
    <t>wynagrodzenia i składki od nich naliczane</t>
  </si>
  <si>
    <t>wyd. związane z funkcjonowaniem organów j.s.t</t>
  </si>
  <si>
    <t>wg działów i rozdziałów</t>
  </si>
  <si>
    <t>Wykonanie (w złotych i groszach)</t>
  </si>
  <si>
    <t>%</t>
  </si>
  <si>
    <t>część opisowa</t>
  </si>
  <si>
    <t>630</t>
  </si>
  <si>
    <t>Turystyka</t>
  </si>
  <si>
    <t>63003</t>
  </si>
  <si>
    <t>Zadania w zakresie upowszechniania turystyki</t>
  </si>
  <si>
    <t>75404</t>
  </si>
  <si>
    <t>Komendy wojewódzkie policji</t>
  </si>
  <si>
    <t>mops</t>
  </si>
  <si>
    <t>um</t>
  </si>
  <si>
    <t>90005</t>
  </si>
  <si>
    <t>Ochrona powietrza atmosferycznego i klimatu</t>
  </si>
  <si>
    <t>85503</t>
  </si>
  <si>
    <t>Karta Dużej Rodziny</t>
  </si>
  <si>
    <t>1.Wydatki jednostek budżetowych, w tym na:</t>
  </si>
  <si>
    <t>c.d.</t>
  </si>
  <si>
    <t>Wynagrodzenia osobowe pracowników</t>
  </si>
  <si>
    <t>Zakup materiałów i wyposażenia</t>
  </si>
  <si>
    <t>Zakup usług remontowych</t>
  </si>
  <si>
    <t>Zakup usług pozostałych</t>
  </si>
  <si>
    <t>Opłaty z tytułu zakupu usług telekomunikacyjnych</t>
  </si>
  <si>
    <t>Różne opłaty i składki</t>
  </si>
  <si>
    <t>Zakup materiałów i wyposażenia:</t>
  </si>
  <si>
    <t>Zakup usług remontowych:</t>
  </si>
  <si>
    <t>Zakup usług pozostałych:</t>
  </si>
  <si>
    <t>Dotacje celowe przekazane gminie na zadania bieżące realizowane na podstawie porozumień (umów) między jednostkami samorządu terytorialnego:</t>
  </si>
  <si>
    <t>Różne opłaty i składki:</t>
  </si>
  <si>
    <t>Wydatki inwestycyjne jednostek budżetowych:</t>
  </si>
  <si>
    <t>Wynagrodzenia bezosobowe</t>
  </si>
  <si>
    <t>Zakup energii</t>
  </si>
  <si>
    <t>Zakup energii:</t>
  </si>
  <si>
    <t>b) Utrzymanie obiektów gminnych</t>
  </si>
  <si>
    <t>Koszty postępowania sądowego i prokuratorskiego:</t>
  </si>
  <si>
    <t>b) Przekształcenie poprzemysłowego terenu pod teren inwestycyjny w Kuźni Raciborskiej</t>
  </si>
  <si>
    <t>Składki na ubezpieczenia społeczne</t>
  </si>
  <si>
    <t>Składki na Fundusz Pracy</t>
  </si>
  <si>
    <t>Różne wydatki na rzecz osób fizycznych:</t>
  </si>
  <si>
    <t>2.1. Wydatki związane z realizacją ich statutowych zadań:</t>
  </si>
  <si>
    <t>Zakup środków żywności</t>
  </si>
  <si>
    <t>Dodatkowe wynagrodzenie roczne</t>
  </si>
  <si>
    <t>Wpłaty na Państwowy Fundusz Rehabilitacji osób Niepełnosprawnych</t>
  </si>
  <si>
    <t>Zakup środków dydaktycznych i książek</t>
  </si>
  <si>
    <t>Podróże służbowe krajowe</t>
  </si>
  <si>
    <t>Odpisy na zakładowy fundusz świadczeń socjalnych</t>
  </si>
  <si>
    <t>Podatek od towarów i usług (VAT)</t>
  </si>
  <si>
    <t>Wydatki osobowe niezaliczone do wynagrodzeń</t>
  </si>
  <si>
    <t>Wynagrodzenia agencyjno-prowizyjne</t>
  </si>
  <si>
    <t>b) Zakup materiałów biurowych (FS Ruda Kozielska)</t>
  </si>
  <si>
    <t>Zakup usług zdrowotnych</t>
  </si>
  <si>
    <t>Koszty postępowania sądowego i prokuratorskiego</t>
  </si>
  <si>
    <t>a) Składki i opłaty na rzecz stowarzyszeń do których należy gmina</t>
  </si>
  <si>
    <t>7.</t>
  </si>
  <si>
    <t>Szkolenia pracowników niebędących członkami korpusu służby cywilnej</t>
  </si>
  <si>
    <t>9.</t>
  </si>
  <si>
    <t>Różne wydatki na rzecz osób fizycznych</t>
  </si>
  <si>
    <t xml:space="preserve">Opłaty z tytułu zakupu usług telekomunikacyjnych </t>
  </si>
  <si>
    <t>Wydatki na zakupy inwestycyjne jednostek budżetowych</t>
  </si>
  <si>
    <t>3. Wydatki jednostek budżetowych, w tym na:</t>
  </si>
  <si>
    <t>3.1. Wynagrodzenia i składki od nich naliczane, w tym:</t>
  </si>
  <si>
    <t>3.2. Wydatki związane z realizacją ich statutowych zadań, w tym:</t>
  </si>
  <si>
    <t>a) Na utrzymanie jednostek ochotniczych straży pożarnych (pozostałe)</t>
  </si>
  <si>
    <t>Wydatki na zakupy inwestycyjne jednostek budżetowych:</t>
  </si>
  <si>
    <t>Dotacja celowa z budżetu na finansowanie lub dofinansowanie zadań zleconych do realizacji stowarzyszeniom:</t>
  </si>
  <si>
    <t>10.</t>
  </si>
  <si>
    <t xml:space="preserve">Rezerwy  </t>
  </si>
  <si>
    <t>12</t>
  </si>
  <si>
    <t>Dotacja podmiotowa z budżetu dla niepublicznej jednostki systemu oświaty</t>
  </si>
  <si>
    <t>Dotacje celowe przekazane gminie na zadania bieżące realizowane na podstawie porozumień (umów) między jednostkami samorządu terytorialnego</t>
  </si>
  <si>
    <t>Zakup usług przez jednostki samorządu terytorialnego od innych jednostek samorządu terytorialnego</t>
  </si>
  <si>
    <t>Dotacja celowa z budżetu na finansowanie lub dofinansowanie zadań zleconych do realizacji pozostałym jednostkom nie zaliczanym do sektora finansów publicznych</t>
  </si>
  <si>
    <t>Świadczenia społeczne</t>
  </si>
  <si>
    <t>Świadczenia społeczne:</t>
  </si>
  <si>
    <t>b) na dodatki energetyczne</t>
  </si>
  <si>
    <t>1.Dotacje na zadania bieżące, w tym:</t>
  </si>
  <si>
    <t>Dotacja celowa z budżetu na finansowanie lub dofinansowanie zadań zleconych do realizacji pozostałym jednostkom nie zaliczanym do sektora finansów publicznych:</t>
  </si>
  <si>
    <t xml:space="preserve">Zał. nr 2 do zarządzenia Nr B.0050.245.2020 Burmistrza Miasta Kuźnia Raciborska </t>
  </si>
  <si>
    <t xml:space="preserve">z dnia 27 sierpnia 2020 r.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</si>
</sst>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0.000"/>
    <numFmt numFmtId="187" formatCode="00\-000"/>
  </numFmts>
  <fonts count="5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i/>
      <sz val="9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6" fillId="32" borderId="10" xfId="0" applyNumberFormat="1" applyFont="1" applyFill="1" applyBorder="1" applyAlignment="1">
      <alignment vertical="center"/>
    </xf>
    <xf numFmtId="49" fontId="6" fillId="32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3" fontId="9" fillId="32" borderId="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8" fillId="32" borderId="10" xfId="0" applyNumberFormat="1" applyFont="1" applyFill="1" applyBorder="1" applyAlignment="1">
      <alignment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32" borderId="10" xfId="0" applyNumberFormat="1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8" fillId="32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/>
    </xf>
    <xf numFmtId="49" fontId="8" fillId="36" borderId="10" xfId="0" applyNumberFormat="1" applyFont="1" applyFill="1" applyBorder="1" applyAlignment="1">
      <alignment vertical="center"/>
    </xf>
    <xf numFmtId="49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4" fontId="8" fillId="36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36" borderId="10" xfId="0" applyNumberFormat="1" applyFont="1" applyFill="1" applyBorder="1" applyAlignment="1">
      <alignment vertical="center"/>
    </xf>
    <xf numFmtId="49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4" fontId="8" fillId="36" borderId="10" xfId="0" applyNumberFormat="1" applyFont="1" applyFill="1" applyBorder="1" applyAlignment="1">
      <alignment vertical="center"/>
    </xf>
    <xf numFmtId="49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vertical="center"/>
    </xf>
    <xf numFmtId="4" fontId="8" fillId="0" borderId="10" xfId="42" applyNumberFormat="1" applyFont="1" applyFill="1" applyBorder="1" applyAlignment="1">
      <alignment vertical="center"/>
    </xf>
    <xf numFmtId="4" fontId="4" fillId="0" borderId="10" xfId="42" applyNumberFormat="1" applyFont="1" applyFill="1" applyBorder="1" applyAlignment="1">
      <alignment vertical="center"/>
    </xf>
    <xf numFmtId="4" fontId="8" fillId="34" borderId="10" xfId="42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  <xf numFmtId="4" fontId="9" fillId="35" borderId="10" xfId="42" applyNumberFormat="1" applyFont="1" applyFill="1" applyBorder="1" applyAlignment="1">
      <alignment vertical="center"/>
    </xf>
    <xf numFmtId="4" fontId="11" fillId="33" borderId="10" xfId="42" applyNumberFormat="1" applyFont="1" applyFill="1" applyBorder="1" applyAlignment="1">
      <alignment vertical="center"/>
    </xf>
    <xf numFmtId="49" fontId="11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 wrapText="1"/>
    </xf>
    <xf numFmtId="4" fontId="11" fillId="4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12" fillId="32" borderId="10" xfId="0" applyFont="1" applyFill="1" applyBorder="1" applyAlignment="1">
      <alignment vertical="center" wrapText="1"/>
    </xf>
    <xf numFmtId="4" fontId="12" fillId="32" borderId="10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vertical="center"/>
    </xf>
    <xf numFmtId="4" fontId="8" fillId="4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1" fillId="32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12" fillId="32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vertical="center" wrapText="1"/>
    </xf>
    <xf numFmtId="0" fontId="8" fillId="32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17" xfId="0" applyNumberFormat="1" applyFont="1" applyFill="1" applyBorder="1" applyAlignment="1">
      <alignment horizontal="center" vertical="center"/>
    </xf>
    <xf numFmtId="49" fontId="8" fillId="32" borderId="18" xfId="0" applyNumberFormat="1" applyFont="1" applyFill="1" applyBorder="1" applyAlignment="1">
      <alignment horizontal="center" vertical="center"/>
    </xf>
    <xf numFmtId="49" fontId="8" fillId="32" borderId="19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17" xfId="0" applyNumberFormat="1" applyFont="1" applyFill="1" applyBorder="1" applyAlignment="1">
      <alignment horizontal="center" vertical="center"/>
    </xf>
    <xf numFmtId="49" fontId="8" fillId="32" borderId="18" xfId="0" applyNumberFormat="1" applyFont="1" applyFill="1" applyBorder="1" applyAlignment="1">
      <alignment horizontal="center" vertical="center"/>
    </xf>
    <xf numFmtId="49" fontId="8" fillId="32" borderId="1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wrapText="1"/>
    </xf>
    <xf numFmtId="0" fontId="9" fillId="32" borderId="0" xfId="0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54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3.875" style="3" bestFit="1" customWidth="1"/>
    <col min="2" max="2" width="4.625" style="3" bestFit="1" customWidth="1"/>
    <col min="3" max="3" width="7.375" style="3" bestFit="1" customWidth="1"/>
    <col min="4" max="4" width="30.625" style="3" customWidth="1"/>
    <col min="5" max="5" width="12.375" style="24" bestFit="1" customWidth="1"/>
    <col min="6" max="6" width="13.625" style="4" bestFit="1" customWidth="1"/>
    <col min="7" max="7" width="9.375" style="5" bestFit="1" customWidth="1"/>
    <col min="8" max="8" width="12.00390625" style="2" customWidth="1"/>
    <col min="9" max="9" width="12.125" style="2" customWidth="1"/>
    <col min="10" max="10" width="9.125" style="2" hidden="1" customWidth="1"/>
    <col min="11" max="11" width="12.25390625" style="2" customWidth="1"/>
    <col min="12" max="12" width="12.75390625" style="2" bestFit="1" customWidth="1"/>
    <col min="13" max="16384" width="9.125" style="3" customWidth="1"/>
  </cols>
  <sheetData>
    <row r="1" spans="1:12" s="37" customFormat="1" ht="16.5" customHeight="1">
      <c r="A1" s="222" t="s">
        <v>555</v>
      </c>
      <c r="B1" s="222"/>
      <c r="C1" s="222"/>
      <c r="D1" s="222"/>
      <c r="E1" s="222"/>
      <c r="F1" s="222"/>
      <c r="G1" s="222"/>
      <c r="H1" s="36"/>
      <c r="I1" s="36"/>
      <c r="J1" s="36"/>
      <c r="K1" s="36"/>
      <c r="L1" s="36"/>
    </row>
    <row r="2" spans="1:12" s="37" customFormat="1" ht="16.5" customHeight="1">
      <c r="A2" s="222" t="s">
        <v>556</v>
      </c>
      <c r="B2" s="222"/>
      <c r="C2" s="222"/>
      <c r="D2" s="222"/>
      <c r="E2" s="222"/>
      <c r="F2" s="222"/>
      <c r="G2" s="222"/>
      <c r="H2" s="36"/>
      <c r="I2" s="36"/>
      <c r="J2" s="36"/>
      <c r="K2" s="36"/>
      <c r="L2" s="36"/>
    </row>
    <row r="3" spans="1:12" s="37" customFormat="1" ht="16.5" customHeight="1">
      <c r="A3" s="35"/>
      <c r="B3" s="35"/>
      <c r="C3" s="35"/>
      <c r="D3" s="38"/>
      <c r="E3" s="35"/>
      <c r="F3" s="39"/>
      <c r="G3" s="40"/>
      <c r="H3" s="36"/>
      <c r="I3" s="36"/>
      <c r="J3" s="36"/>
      <c r="K3" s="36"/>
      <c r="L3" s="36"/>
    </row>
    <row r="4" spans="1:12" s="37" customFormat="1" ht="12">
      <c r="A4" s="223" t="s">
        <v>176</v>
      </c>
      <c r="B4" s="223"/>
      <c r="C4" s="223"/>
      <c r="D4" s="223"/>
      <c r="E4" s="223"/>
      <c r="F4" s="223"/>
      <c r="G4" s="223"/>
      <c r="H4" s="36"/>
      <c r="I4" s="36"/>
      <c r="J4" s="36"/>
      <c r="K4" s="36"/>
      <c r="L4" s="36"/>
    </row>
    <row r="5" spans="1:12" s="37" customFormat="1" ht="12.75" customHeight="1">
      <c r="A5" s="224" t="s">
        <v>478</v>
      </c>
      <c r="B5" s="224"/>
      <c r="C5" s="224"/>
      <c r="D5" s="224"/>
      <c r="E5" s="224"/>
      <c r="F5" s="224"/>
      <c r="G5" s="224"/>
      <c r="H5" s="36"/>
      <c r="I5" s="36"/>
      <c r="J5" s="36"/>
      <c r="K5" s="36"/>
      <c r="L5" s="36"/>
    </row>
    <row r="6" spans="1:12" s="37" customFormat="1" ht="12.75" customHeight="1">
      <c r="A6" s="41"/>
      <c r="B6" s="41"/>
      <c r="C6" s="41"/>
      <c r="D6" s="41"/>
      <c r="E6" s="41"/>
      <c r="F6" s="39"/>
      <c r="G6" s="40"/>
      <c r="H6" s="36"/>
      <c r="I6" s="36"/>
      <c r="J6" s="36"/>
      <c r="K6" s="36"/>
      <c r="L6" s="36"/>
    </row>
    <row r="7" spans="1:11" s="45" customFormat="1" ht="36" customHeight="1">
      <c r="A7" s="42" t="s">
        <v>289</v>
      </c>
      <c r="B7" s="42" t="s">
        <v>275</v>
      </c>
      <c r="C7" s="42" t="s">
        <v>291</v>
      </c>
      <c r="D7" s="43" t="s">
        <v>292</v>
      </c>
      <c r="E7" s="44" t="s">
        <v>361</v>
      </c>
      <c r="F7" s="44" t="s">
        <v>479</v>
      </c>
      <c r="G7" s="44" t="s">
        <v>480</v>
      </c>
      <c r="I7" s="46"/>
      <c r="K7" s="47"/>
    </row>
    <row r="8" spans="1:12" s="37" customFormat="1" ht="12">
      <c r="A8" s="48">
        <v>1</v>
      </c>
      <c r="B8" s="48">
        <v>2</v>
      </c>
      <c r="C8" s="48">
        <v>3</v>
      </c>
      <c r="D8" s="49">
        <v>4</v>
      </c>
      <c r="E8" s="50">
        <v>5</v>
      </c>
      <c r="F8" s="50">
        <v>6</v>
      </c>
      <c r="G8" s="50">
        <v>7</v>
      </c>
      <c r="H8" s="51"/>
      <c r="I8" s="51"/>
      <c r="J8" s="51"/>
      <c r="K8" s="51"/>
      <c r="L8" s="36"/>
    </row>
    <row r="9" spans="1:11" s="56" customFormat="1" ht="12">
      <c r="A9" s="78" t="s">
        <v>276</v>
      </c>
      <c r="B9" s="78" t="s">
        <v>325</v>
      </c>
      <c r="C9" s="78"/>
      <c r="D9" s="79" t="s">
        <v>290</v>
      </c>
      <c r="E9" s="80">
        <f>SUM(E11,E17,E22)</f>
        <v>108509.45000000001</v>
      </c>
      <c r="F9" s="80">
        <f>SUM(F11,F17,F22)</f>
        <v>98697.99</v>
      </c>
      <c r="G9" s="80">
        <f>F9*100/E9</f>
        <v>90.9579672553865</v>
      </c>
      <c r="H9" s="55"/>
      <c r="I9" s="55"/>
      <c r="J9" s="55"/>
      <c r="K9" s="55"/>
    </row>
    <row r="10" spans="1:11" s="61" customFormat="1" ht="12">
      <c r="A10" s="70"/>
      <c r="B10" s="70"/>
      <c r="C10" s="70"/>
      <c r="D10" s="72"/>
      <c r="E10" s="73"/>
      <c r="F10" s="73"/>
      <c r="G10" s="73"/>
      <c r="H10" s="60"/>
      <c r="I10" s="60"/>
      <c r="J10" s="60"/>
      <c r="K10" s="60"/>
    </row>
    <row r="11" spans="1:11" s="56" customFormat="1" ht="12">
      <c r="A11" s="52"/>
      <c r="B11" s="52"/>
      <c r="C11" s="52" t="s">
        <v>324</v>
      </c>
      <c r="D11" s="53" t="s">
        <v>323</v>
      </c>
      <c r="E11" s="54">
        <f>E12</f>
        <v>8300</v>
      </c>
      <c r="F11" s="54">
        <f>F12</f>
        <v>0</v>
      </c>
      <c r="G11" s="54">
        <f aca="true" t="shared" si="0" ref="G11:G139">F11*100/E11</f>
        <v>0</v>
      </c>
      <c r="H11" s="55"/>
      <c r="I11" s="55"/>
      <c r="J11" s="55"/>
      <c r="K11" s="55"/>
    </row>
    <row r="12" spans="1:11" s="61" customFormat="1" ht="12">
      <c r="A12" s="57"/>
      <c r="B12" s="57"/>
      <c r="C12" s="57"/>
      <c r="D12" s="58" t="s">
        <v>296</v>
      </c>
      <c r="E12" s="59">
        <f>SUM(E13)</f>
        <v>8300</v>
      </c>
      <c r="F12" s="59">
        <f>SUM(F13)</f>
        <v>0</v>
      </c>
      <c r="G12" s="59">
        <f t="shared" si="0"/>
        <v>0</v>
      </c>
      <c r="H12" s="60"/>
      <c r="I12" s="60"/>
      <c r="J12" s="60"/>
      <c r="K12" s="60"/>
    </row>
    <row r="13" spans="1:11" s="61" customFormat="1" ht="21" customHeight="1">
      <c r="A13" s="183" t="s">
        <v>481</v>
      </c>
      <c r="B13" s="184"/>
      <c r="C13" s="185"/>
      <c r="D13" s="63" t="s">
        <v>392</v>
      </c>
      <c r="E13" s="64">
        <f>SUM(E14:E15)</f>
        <v>8300</v>
      </c>
      <c r="F13" s="64">
        <f>SUM(F14:F15)</f>
        <v>0</v>
      </c>
      <c r="G13" s="64">
        <f t="shared" si="0"/>
        <v>0</v>
      </c>
      <c r="H13" s="60"/>
      <c r="I13" s="60"/>
      <c r="J13" s="60"/>
      <c r="K13" s="60"/>
    </row>
    <row r="14" spans="1:11" s="69" customFormat="1" ht="59.25" customHeight="1">
      <c r="A14" s="186"/>
      <c r="B14" s="187"/>
      <c r="C14" s="188"/>
      <c r="D14" s="66" t="s">
        <v>380</v>
      </c>
      <c r="E14" s="67">
        <v>5000</v>
      </c>
      <c r="F14" s="67">
        <v>0</v>
      </c>
      <c r="G14" s="67">
        <f t="shared" si="0"/>
        <v>0</v>
      </c>
      <c r="H14" s="68"/>
      <c r="I14" s="68"/>
      <c r="J14" s="68"/>
      <c r="K14" s="68"/>
    </row>
    <row r="15" spans="1:11" s="69" customFormat="1" ht="27.75" customHeight="1">
      <c r="A15" s="189"/>
      <c r="B15" s="190"/>
      <c r="C15" s="191"/>
      <c r="D15" s="108" t="s">
        <v>178</v>
      </c>
      <c r="E15" s="67">
        <v>3300</v>
      </c>
      <c r="F15" s="67">
        <v>0</v>
      </c>
      <c r="G15" s="67">
        <f t="shared" si="0"/>
        <v>0</v>
      </c>
      <c r="H15" s="68"/>
      <c r="I15" s="68"/>
      <c r="J15" s="68"/>
      <c r="K15" s="68"/>
    </row>
    <row r="16" spans="1:11" s="61" customFormat="1" ht="12">
      <c r="A16" s="70"/>
      <c r="B16" s="70"/>
      <c r="C16" s="70"/>
      <c r="D16" s="72"/>
      <c r="E16" s="73"/>
      <c r="F16" s="73"/>
      <c r="G16" s="73"/>
      <c r="H16" s="60"/>
      <c r="I16" s="60"/>
      <c r="J16" s="60"/>
      <c r="K16" s="60"/>
    </row>
    <row r="17" spans="1:11" s="56" customFormat="1" ht="12">
      <c r="A17" s="52"/>
      <c r="B17" s="52"/>
      <c r="C17" s="52" t="s">
        <v>326</v>
      </c>
      <c r="D17" s="53" t="s">
        <v>294</v>
      </c>
      <c r="E17" s="54">
        <f aca="true" t="shared" si="1" ref="E17:F19">SUM(E18)</f>
        <v>3000</v>
      </c>
      <c r="F17" s="54">
        <f t="shared" si="1"/>
        <v>1488.54</v>
      </c>
      <c r="G17" s="54">
        <f t="shared" si="0"/>
        <v>49.618</v>
      </c>
      <c r="H17" s="55"/>
      <c r="I17" s="55"/>
      <c r="J17" s="55"/>
      <c r="K17" s="55"/>
    </row>
    <row r="18" spans="1:11" s="61" customFormat="1" ht="12">
      <c r="A18" s="57"/>
      <c r="B18" s="57"/>
      <c r="C18" s="57"/>
      <c r="D18" s="58" t="s">
        <v>296</v>
      </c>
      <c r="E18" s="59">
        <f t="shared" si="1"/>
        <v>3000</v>
      </c>
      <c r="F18" s="59">
        <f t="shared" si="1"/>
        <v>1488.54</v>
      </c>
      <c r="G18" s="59">
        <f t="shared" si="0"/>
        <v>49.618</v>
      </c>
      <c r="H18" s="60"/>
      <c r="I18" s="60"/>
      <c r="J18" s="60"/>
      <c r="K18" s="60"/>
    </row>
    <row r="19" spans="1:11" s="61" customFormat="1" ht="19.5" customHeight="1">
      <c r="A19" s="182" t="s">
        <v>481</v>
      </c>
      <c r="B19" s="182"/>
      <c r="C19" s="182"/>
      <c r="D19" s="63" t="s">
        <v>392</v>
      </c>
      <c r="E19" s="64">
        <f t="shared" si="1"/>
        <v>3000</v>
      </c>
      <c r="F19" s="64">
        <f t="shared" si="1"/>
        <v>1488.54</v>
      </c>
      <c r="G19" s="64">
        <f t="shared" si="0"/>
        <v>49.618</v>
      </c>
      <c r="H19" s="60"/>
      <c r="I19" s="60"/>
      <c r="J19" s="60"/>
      <c r="K19" s="60"/>
    </row>
    <row r="20" spans="1:11" s="69" customFormat="1" ht="37.5" customHeight="1">
      <c r="A20" s="182"/>
      <c r="B20" s="182"/>
      <c r="C20" s="182"/>
      <c r="D20" s="66" t="s">
        <v>364</v>
      </c>
      <c r="E20" s="74">
        <v>3000</v>
      </c>
      <c r="F20" s="75">
        <v>1488.54</v>
      </c>
      <c r="G20" s="64">
        <f t="shared" si="0"/>
        <v>49.618</v>
      </c>
      <c r="H20" s="68"/>
      <c r="I20" s="68"/>
      <c r="J20" s="68"/>
      <c r="K20" s="68"/>
    </row>
    <row r="21" spans="1:11" s="61" customFormat="1" ht="12">
      <c r="A21" s="70"/>
      <c r="B21" s="70"/>
      <c r="C21" s="70"/>
      <c r="D21" s="72"/>
      <c r="E21" s="73"/>
      <c r="F21" s="73"/>
      <c r="G21" s="73"/>
      <c r="H21" s="60"/>
      <c r="I21" s="60"/>
      <c r="J21" s="60"/>
      <c r="K21" s="60"/>
    </row>
    <row r="22" spans="1:12" s="76" customFormat="1" ht="12">
      <c r="A22" s="81"/>
      <c r="B22" s="81"/>
      <c r="C22" s="52" t="s">
        <v>465</v>
      </c>
      <c r="D22" s="53" t="s">
        <v>295</v>
      </c>
      <c r="E22" s="54">
        <f>SUM(E23)</f>
        <v>97209.45000000001</v>
      </c>
      <c r="F22" s="54">
        <f>SUM(F23)</f>
        <v>97209.45000000001</v>
      </c>
      <c r="G22" s="54">
        <f t="shared" si="0"/>
        <v>100.00000000000001</v>
      </c>
      <c r="H22" s="60"/>
      <c r="I22" s="60"/>
      <c r="J22" s="60"/>
      <c r="K22" s="60"/>
      <c r="L22" s="61"/>
    </row>
    <row r="23" spans="1:12" s="76" customFormat="1" ht="12">
      <c r="A23" s="57"/>
      <c r="B23" s="57"/>
      <c r="C23" s="57"/>
      <c r="D23" s="58" t="s">
        <v>299</v>
      </c>
      <c r="E23" s="59">
        <f>SUM(E24)</f>
        <v>97209.45000000001</v>
      </c>
      <c r="F23" s="59">
        <f>SUM(F24)</f>
        <v>97209.45000000001</v>
      </c>
      <c r="G23" s="59">
        <f t="shared" si="0"/>
        <v>100.00000000000001</v>
      </c>
      <c r="H23" s="60"/>
      <c r="I23" s="60"/>
      <c r="J23" s="60"/>
      <c r="K23" s="60"/>
      <c r="L23" s="61"/>
    </row>
    <row r="24" spans="1:12" s="76" customFormat="1" ht="24">
      <c r="A24" s="183" t="s">
        <v>481</v>
      </c>
      <c r="B24" s="184"/>
      <c r="C24" s="185"/>
      <c r="D24" s="63" t="s">
        <v>367</v>
      </c>
      <c r="E24" s="64">
        <f>SUM(E25,E27)</f>
        <v>97209.45000000001</v>
      </c>
      <c r="F24" s="64">
        <f>SUM(F25,F27)</f>
        <v>97209.45000000001</v>
      </c>
      <c r="G24" s="64">
        <f t="shared" si="0"/>
        <v>100.00000000000001</v>
      </c>
      <c r="H24" s="60"/>
      <c r="I24" s="60"/>
      <c r="J24" s="60"/>
      <c r="K24" s="60"/>
      <c r="L24" s="61"/>
    </row>
    <row r="25" spans="1:12" s="76" customFormat="1" ht="24">
      <c r="A25" s="186"/>
      <c r="B25" s="187"/>
      <c r="C25" s="188"/>
      <c r="D25" s="63" t="s">
        <v>399</v>
      </c>
      <c r="E25" s="64">
        <f>SUM(E26)</f>
        <v>1200</v>
      </c>
      <c r="F25" s="64">
        <f>SUM(F26)</f>
        <v>1200</v>
      </c>
      <c r="G25" s="64">
        <f t="shared" si="0"/>
        <v>100</v>
      </c>
      <c r="H25" s="60"/>
      <c r="I25" s="60"/>
      <c r="J25" s="60"/>
      <c r="K25" s="60"/>
      <c r="L25" s="61"/>
    </row>
    <row r="26" spans="1:12" s="76" customFormat="1" ht="24">
      <c r="A26" s="186"/>
      <c r="B26" s="187"/>
      <c r="C26" s="188"/>
      <c r="D26" s="63" t="s">
        <v>496</v>
      </c>
      <c r="E26" s="64">
        <v>1200</v>
      </c>
      <c r="F26" s="64">
        <v>1200</v>
      </c>
      <c r="G26" s="64">
        <f t="shared" si="0"/>
        <v>100</v>
      </c>
      <c r="H26" s="60"/>
      <c r="I26" s="60"/>
      <c r="J26" s="60"/>
      <c r="K26" s="60"/>
      <c r="L26" s="61"/>
    </row>
    <row r="27" spans="1:12" s="76" customFormat="1" ht="24">
      <c r="A27" s="186"/>
      <c r="B27" s="187"/>
      <c r="C27" s="188"/>
      <c r="D27" s="63" t="s">
        <v>395</v>
      </c>
      <c r="E27" s="64">
        <f>SUM(E28:E31)</f>
        <v>96009.45000000001</v>
      </c>
      <c r="F27" s="64">
        <f>SUM(F28:F31)</f>
        <v>96009.45000000001</v>
      </c>
      <c r="G27" s="64">
        <f t="shared" si="0"/>
        <v>100.00000000000001</v>
      </c>
      <c r="H27" s="60"/>
      <c r="I27" s="60"/>
      <c r="J27" s="60"/>
      <c r="K27" s="60"/>
      <c r="L27" s="61"/>
    </row>
    <row r="28" spans="1:12" s="76" customFormat="1" ht="27" customHeight="1">
      <c r="A28" s="186"/>
      <c r="B28" s="187"/>
      <c r="C28" s="188"/>
      <c r="D28" s="63" t="s">
        <v>502</v>
      </c>
      <c r="E28" s="64">
        <v>300</v>
      </c>
      <c r="F28" s="64">
        <v>300</v>
      </c>
      <c r="G28" s="64">
        <f t="shared" si="0"/>
        <v>100</v>
      </c>
      <c r="H28" s="60"/>
      <c r="I28" s="60"/>
      <c r="J28" s="60"/>
      <c r="K28" s="60"/>
      <c r="L28" s="61"/>
    </row>
    <row r="29" spans="1:12" s="76" customFormat="1" ht="12">
      <c r="A29" s="186"/>
      <c r="B29" s="187"/>
      <c r="C29" s="188"/>
      <c r="D29" s="63" t="s">
        <v>499</v>
      </c>
      <c r="E29" s="64">
        <v>297</v>
      </c>
      <c r="F29" s="64">
        <v>297</v>
      </c>
      <c r="G29" s="64">
        <f t="shared" si="0"/>
        <v>100</v>
      </c>
      <c r="H29" s="60"/>
      <c r="I29" s="60"/>
      <c r="J29" s="60"/>
      <c r="K29" s="60"/>
      <c r="L29" s="61"/>
    </row>
    <row r="30" spans="1:12" s="76" customFormat="1" ht="24">
      <c r="A30" s="186"/>
      <c r="B30" s="187"/>
      <c r="C30" s="188"/>
      <c r="D30" s="63" t="s">
        <v>500</v>
      </c>
      <c r="E30" s="64">
        <v>109.07</v>
      </c>
      <c r="F30" s="64">
        <v>109.07</v>
      </c>
      <c r="G30" s="64">
        <f t="shared" si="0"/>
        <v>100</v>
      </c>
      <c r="H30" s="60"/>
      <c r="I30" s="60"/>
      <c r="J30" s="60"/>
      <c r="K30" s="60"/>
      <c r="L30" s="61"/>
    </row>
    <row r="31" spans="1:12" s="76" customFormat="1" ht="12">
      <c r="A31" s="186"/>
      <c r="B31" s="187"/>
      <c r="C31" s="188"/>
      <c r="D31" s="63" t="s">
        <v>501</v>
      </c>
      <c r="E31" s="64">
        <v>95303.38</v>
      </c>
      <c r="F31" s="64">
        <v>95303.38</v>
      </c>
      <c r="G31" s="64">
        <f t="shared" si="0"/>
        <v>100</v>
      </c>
      <c r="H31" s="60"/>
      <c r="I31" s="60"/>
      <c r="J31" s="60"/>
      <c r="K31" s="60"/>
      <c r="L31" s="61"/>
    </row>
    <row r="32" spans="1:12" s="76" customFormat="1" ht="140.25" customHeight="1">
      <c r="A32" s="189"/>
      <c r="B32" s="190"/>
      <c r="C32" s="191"/>
      <c r="D32" s="77" t="s">
        <v>177</v>
      </c>
      <c r="E32" s="74"/>
      <c r="F32" s="73"/>
      <c r="G32" s="73"/>
      <c r="H32" s="60"/>
      <c r="I32" s="60"/>
      <c r="J32" s="60"/>
      <c r="K32" s="60"/>
      <c r="L32" s="61"/>
    </row>
    <row r="33" spans="1:12" s="32" customFormat="1" ht="12.75" customHeight="1">
      <c r="A33" s="8"/>
      <c r="B33" s="8"/>
      <c r="C33" s="8"/>
      <c r="D33" s="9"/>
      <c r="E33" s="10"/>
      <c r="F33" s="10"/>
      <c r="G33" s="10"/>
      <c r="H33" s="11"/>
      <c r="I33" s="11"/>
      <c r="J33" s="11"/>
      <c r="K33" s="11"/>
      <c r="L33" s="12"/>
    </row>
    <row r="34" spans="1:12" s="93" customFormat="1" ht="12">
      <c r="A34" s="109" t="s">
        <v>277</v>
      </c>
      <c r="B34" s="109" t="s">
        <v>179</v>
      </c>
      <c r="C34" s="109"/>
      <c r="D34" s="110" t="s">
        <v>180</v>
      </c>
      <c r="E34" s="111">
        <f>SUM(E36)</f>
        <v>15156.5</v>
      </c>
      <c r="F34" s="111">
        <f>SUM(F36)</f>
        <v>3661.63</v>
      </c>
      <c r="G34" s="111">
        <f t="shared" si="0"/>
        <v>24.158809751591726</v>
      </c>
      <c r="H34" s="91"/>
      <c r="I34" s="91"/>
      <c r="J34" s="91"/>
      <c r="K34" s="91"/>
      <c r="L34" s="92"/>
    </row>
    <row r="35" spans="1:12" s="37" customFormat="1" ht="12.75" customHeight="1">
      <c r="A35" s="94"/>
      <c r="B35" s="94"/>
      <c r="C35" s="94"/>
      <c r="D35" s="95"/>
      <c r="E35" s="96"/>
      <c r="F35" s="96"/>
      <c r="G35" s="96"/>
      <c r="H35" s="51"/>
      <c r="I35" s="51"/>
      <c r="J35" s="51"/>
      <c r="K35" s="51"/>
      <c r="L35" s="36"/>
    </row>
    <row r="36" spans="1:12" s="114" customFormat="1" ht="12.75" customHeight="1">
      <c r="A36" s="87"/>
      <c r="B36" s="87"/>
      <c r="C36" s="87" t="s">
        <v>181</v>
      </c>
      <c r="D36" s="89" t="s">
        <v>187</v>
      </c>
      <c r="E36" s="90">
        <f aca="true" t="shared" si="2" ref="E36:F39">SUM(E37)</f>
        <v>15156.5</v>
      </c>
      <c r="F36" s="90">
        <f t="shared" si="2"/>
        <v>3661.63</v>
      </c>
      <c r="G36" s="90">
        <f t="shared" si="0"/>
        <v>24.158809751591726</v>
      </c>
      <c r="H36" s="112"/>
      <c r="I36" s="112"/>
      <c r="J36" s="112"/>
      <c r="K36" s="112"/>
      <c r="L36" s="113"/>
    </row>
    <row r="37" spans="1:12" s="37" customFormat="1" ht="12.75" customHeight="1">
      <c r="A37" s="115"/>
      <c r="B37" s="115"/>
      <c r="C37" s="115"/>
      <c r="D37" s="116" t="s">
        <v>296</v>
      </c>
      <c r="E37" s="117">
        <f t="shared" si="2"/>
        <v>15156.5</v>
      </c>
      <c r="F37" s="117">
        <f t="shared" si="2"/>
        <v>3661.63</v>
      </c>
      <c r="G37" s="117">
        <f t="shared" si="0"/>
        <v>24.158809751591726</v>
      </c>
      <c r="H37" s="51"/>
      <c r="I37" s="51"/>
      <c r="J37" s="51"/>
      <c r="K37" s="51"/>
      <c r="L37" s="36"/>
    </row>
    <row r="38" spans="1:12" s="37" customFormat="1" ht="25.5" customHeight="1">
      <c r="A38" s="212" t="s">
        <v>481</v>
      </c>
      <c r="B38" s="213"/>
      <c r="C38" s="214"/>
      <c r="D38" s="118" t="s">
        <v>367</v>
      </c>
      <c r="E38" s="96">
        <f t="shared" si="2"/>
        <v>15156.5</v>
      </c>
      <c r="F38" s="96">
        <f t="shared" si="2"/>
        <v>3661.63</v>
      </c>
      <c r="G38" s="96">
        <f t="shared" si="0"/>
        <v>24.158809751591726</v>
      </c>
      <c r="H38" s="51"/>
      <c r="I38" s="51"/>
      <c r="J38" s="51"/>
      <c r="K38" s="51"/>
      <c r="L38" s="36"/>
    </row>
    <row r="39" spans="1:12" s="37" customFormat="1" ht="28.5" customHeight="1">
      <c r="A39" s="215"/>
      <c r="B39" s="216"/>
      <c r="C39" s="217"/>
      <c r="D39" s="118" t="s">
        <v>393</v>
      </c>
      <c r="E39" s="96">
        <f t="shared" si="2"/>
        <v>15156.5</v>
      </c>
      <c r="F39" s="96">
        <f t="shared" si="2"/>
        <v>3661.63</v>
      </c>
      <c r="G39" s="96">
        <f t="shared" si="0"/>
        <v>24.158809751591726</v>
      </c>
      <c r="H39" s="51"/>
      <c r="I39" s="51"/>
      <c r="J39" s="51"/>
      <c r="K39" s="51"/>
      <c r="L39" s="36"/>
    </row>
    <row r="40" spans="1:12" s="37" customFormat="1" ht="12.75" customHeight="1">
      <c r="A40" s="215"/>
      <c r="B40" s="216"/>
      <c r="C40" s="217"/>
      <c r="D40" s="95" t="s">
        <v>115</v>
      </c>
      <c r="E40" s="96">
        <f>SUM(E41:E42)</f>
        <v>15156.5</v>
      </c>
      <c r="F40" s="96">
        <f>SUM(F41:F42)</f>
        <v>3661.63</v>
      </c>
      <c r="G40" s="96">
        <f t="shared" si="0"/>
        <v>24.158809751591726</v>
      </c>
      <c r="H40" s="51"/>
      <c r="I40" s="51"/>
      <c r="J40" s="51"/>
      <c r="K40" s="51"/>
      <c r="L40" s="36"/>
    </row>
    <row r="41" spans="1:12" s="105" customFormat="1" ht="45">
      <c r="A41" s="215"/>
      <c r="B41" s="216"/>
      <c r="C41" s="217"/>
      <c r="D41" s="101" t="s">
        <v>38</v>
      </c>
      <c r="E41" s="102">
        <v>9300</v>
      </c>
      <c r="F41" s="102">
        <v>3661.63</v>
      </c>
      <c r="G41" s="102">
        <f t="shared" si="0"/>
        <v>39.37236559139785</v>
      </c>
      <c r="H41" s="103"/>
      <c r="I41" s="103"/>
      <c r="J41" s="103"/>
      <c r="K41" s="103"/>
      <c r="L41" s="104"/>
    </row>
    <row r="42" spans="1:12" s="105" customFormat="1" ht="26.25" customHeight="1">
      <c r="A42" s="218"/>
      <c r="B42" s="219"/>
      <c r="C42" s="220"/>
      <c r="D42" s="101" t="s">
        <v>188</v>
      </c>
      <c r="E42" s="102">
        <v>5856.5</v>
      </c>
      <c r="F42" s="102">
        <v>0</v>
      </c>
      <c r="G42" s="102">
        <f t="shared" si="0"/>
        <v>0</v>
      </c>
      <c r="H42" s="103"/>
      <c r="I42" s="103"/>
      <c r="J42" s="103"/>
      <c r="K42" s="103"/>
      <c r="L42" s="104"/>
    </row>
    <row r="43" spans="1:12" s="37" customFormat="1" ht="12.75" customHeight="1">
      <c r="A43" s="94"/>
      <c r="B43" s="94"/>
      <c r="C43" s="94"/>
      <c r="D43" s="95"/>
      <c r="E43" s="96"/>
      <c r="F43" s="96"/>
      <c r="G43" s="96"/>
      <c r="H43" s="51"/>
      <c r="I43" s="51"/>
      <c r="J43" s="51"/>
      <c r="K43" s="51"/>
      <c r="L43" s="36"/>
    </row>
    <row r="44" spans="1:11" s="36" customFormat="1" ht="12">
      <c r="A44" s="109" t="s">
        <v>447</v>
      </c>
      <c r="B44" s="109">
        <v>600</v>
      </c>
      <c r="C44" s="109"/>
      <c r="D44" s="110" t="s">
        <v>297</v>
      </c>
      <c r="E44" s="111">
        <f>SUM(E46,E60,E75,E67)</f>
        <v>8402036.520000001</v>
      </c>
      <c r="F44" s="111">
        <f>SUM(F46,F60,F75,F67)</f>
        <v>490706.97</v>
      </c>
      <c r="G44" s="111">
        <f t="shared" si="0"/>
        <v>5.840333695669296</v>
      </c>
      <c r="H44" s="51"/>
      <c r="I44" s="51"/>
      <c r="J44" s="51"/>
      <c r="K44" s="51"/>
    </row>
    <row r="45" spans="1:11" s="12" customFormat="1" ht="12">
      <c r="A45" s="17"/>
      <c r="B45" s="17"/>
      <c r="C45" s="17"/>
      <c r="D45" s="18"/>
      <c r="E45" s="19"/>
      <c r="F45" s="19"/>
      <c r="G45" s="19"/>
      <c r="H45" s="11"/>
      <c r="I45" s="11"/>
      <c r="J45" s="11"/>
      <c r="K45" s="11"/>
    </row>
    <row r="46" spans="1:11" s="84" customFormat="1" ht="12">
      <c r="A46" s="52"/>
      <c r="B46" s="52"/>
      <c r="C46" s="52" t="s">
        <v>334</v>
      </c>
      <c r="D46" s="53" t="s">
        <v>335</v>
      </c>
      <c r="E46" s="54">
        <f>E47</f>
        <v>599389.4</v>
      </c>
      <c r="F46" s="54">
        <f>F47</f>
        <v>232275.83</v>
      </c>
      <c r="G46" s="54">
        <f t="shared" si="0"/>
        <v>38.75207502835385</v>
      </c>
      <c r="H46" s="83"/>
      <c r="I46" s="83"/>
      <c r="J46" s="83"/>
      <c r="K46" s="83"/>
    </row>
    <row r="47" spans="1:11" s="61" customFormat="1" ht="12">
      <c r="A47" s="85"/>
      <c r="B47" s="85"/>
      <c r="C47" s="85"/>
      <c r="D47" s="86" t="s">
        <v>190</v>
      </c>
      <c r="E47" s="59">
        <f>SUM(E48,E52)</f>
        <v>599389.4</v>
      </c>
      <c r="F47" s="59">
        <f>SUM(F48,F52)</f>
        <v>232275.83</v>
      </c>
      <c r="G47" s="59">
        <f t="shared" si="0"/>
        <v>38.75207502835385</v>
      </c>
      <c r="H47" s="60"/>
      <c r="I47" s="60"/>
      <c r="J47" s="60"/>
      <c r="K47" s="60"/>
    </row>
    <row r="48" spans="1:11" s="61" customFormat="1" ht="24">
      <c r="A48" s="183" t="s">
        <v>481</v>
      </c>
      <c r="B48" s="184"/>
      <c r="C48" s="185"/>
      <c r="D48" s="63" t="s">
        <v>392</v>
      </c>
      <c r="E48" s="64">
        <f>SUM(E49,E51)</f>
        <v>418622</v>
      </c>
      <c r="F48" s="64">
        <f>SUM(F49,F51)</f>
        <v>143499.40999999997</v>
      </c>
      <c r="G48" s="64">
        <f t="shared" si="0"/>
        <v>34.278993937251265</v>
      </c>
      <c r="H48" s="60"/>
      <c r="I48" s="60"/>
      <c r="J48" s="60"/>
      <c r="K48" s="60"/>
    </row>
    <row r="49" spans="1:11" s="61" customFormat="1" ht="61.5" customHeight="1">
      <c r="A49" s="186"/>
      <c r="B49" s="187"/>
      <c r="C49" s="188"/>
      <c r="D49" s="63" t="s">
        <v>505</v>
      </c>
      <c r="E49" s="64">
        <f>SUM(E50)</f>
        <v>172861</v>
      </c>
      <c r="F49" s="64">
        <f>SUM(F50)</f>
        <v>73013.4</v>
      </c>
      <c r="G49" s="64">
        <f t="shared" si="0"/>
        <v>42.23821451918015</v>
      </c>
      <c r="H49" s="60"/>
      <c r="I49" s="60"/>
      <c r="J49" s="60"/>
      <c r="K49" s="60"/>
    </row>
    <row r="50" spans="1:11" s="69" customFormat="1" ht="22.5">
      <c r="A50" s="186"/>
      <c r="B50" s="187"/>
      <c r="C50" s="188"/>
      <c r="D50" s="82" t="s">
        <v>365</v>
      </c>
      <c r="E50" s="67">
        <v>172861</v>
      </c>
      <c r="F50" s="67">
        <v>73013.4</v>
      </c>
      <c r="G50" s="67">
        <f t="shared" si="0"/>
        <v>42.23821451918015</v>
      </c>
      <c r="H50" s="68"/>
      <c r="I50" s="68"/>
      <c r="J50" s="68"/>
      <c r="K50" s="68"/>
    </row>
    <row r="51" spans="1:11" s="61" customFormat="1" ht="78.75" customHeight="1">
      <c r="A51" s="186"/>
      <c r="B51" s="187"/>
      <c r="C51" s="188"/>
      <c r="D51" s="63" t="s">
        <v>39</v>
      </c>
      <c r="E51" s="64">
        <v>245761</v>
      </c>
      <c r="F51" s="64">
        <v>70486.01</v>
      </c>
      <c r="G51" s="64">
        <f t="shared" si="0"/>
        <v>28.680714189802284</v>
      </c>
      <c r="H51" s="60"/>
      <c r="I51" s="60"/>
      <c r="J51" s="60"/>
      <c r="K51" s="60"/>
    </row>
    <row r="52" spans="1:11" s="61" customFormat="1" ht="24">
      <c r="A52" s="186"/>
      <c r="B52" s="187"/>
      <c r="C52" s="188"/>
      <c r="D52" s="63" t="s">
        <v>368</v>
      </c>
      <c r="E52" s="64">
        <f>SUM(E53)</f>
        <v>180767.40000000002</v>
      </c>
      <c r="F52" s="64">
        <f>SUM(F53)</f>
        <v>88776.42000000001</v>
      </c>
      <c r="G52" s="64">
        <f t="shared" si="0"/>
        <v>49.11085737804494</v>
      </c>
      <c r="H52" s="60"/>
      <c r="I52" s="60"/>
      <c r="J52" s="60"/>
      <c r="K52" s="60"/>
    </row>
    <row r="53" spans="1:11" s="61" customFormat="1" ht="25.5" customHeight="1">
      <c r="A53" s="186"/>
      <c r="B53" s="187"/>
      <c r="C53" s="188"/>
      <c r="D53" s="63" t="s">
        <v>394</v>
      </c>
      <c r="E53" s="64">
        <f>SUM(E54,E56)</f>
        <v>180767.40000000002</v>
      </c>
      <c r="F53" s="64">
        <f>SUM(F54,F56)</f>
        <v>88776.42000000001</v>
      </c>
      <c r="G53" s="64">
        <f t="shared" si="0"/>
        <v>49.11085737804494</v>
      </c>
      <c r="H53" s="60"/>
      <c r="I53" s="60"/>
      <c r="J53" s="60"/>
      <c r="K53" s="60"/>
    </row>
    <row r="54" spans="1:11" s="61" customFormat="1" ht="12">
      <c r="A54" s="186"/>
      <c r="B54" s="187"/>
      <c r="C54" s="188"/>
      <c r="D54" s="63" t="s">
        <v>152</v>
      </c>
      <c r="E54" s="64">
        <f>SUM(E55)</f>
        <v>15803.7</v>
      </c>
      <c r="F54" s="64">
        <f>SUM(F55)</f>
        <v>15799.35</v>
      </c>
      <c r="G54" s="64">
        <f t="shared" si="0"/>
        <v>99.972474800205</v>
      </c>
      <c r="H54" s="60"/>
      <c r="I54" s="60"/>
      <c r="J54" s="60"/>
      <c r="K54" s="60"/>
    </row>
    <row r="55" spans="1:11" s="69" customFormat="1" ht="12">
      <c r="A55" s="186"/>
      <c r="B55" s="187"/>
      <c r="C55" s="188"/>
      <c r="D55" s="82" t="s">
        <v>189</v>
      </c>
      <c r="E55" s="67">
        <v>15803.7</v>
      </c>
      <c r="F55" s="67">
        <v>15799.35</v>
      </c>
      <c r="G55" s="64">
        <f t="shared" si="0"/>
        <v>99.972474800205</v>
      </c>
      <c r="H55" s="68"/>
      <c r="I55" s="68"/>
      <c r="J55" s="68"/>
      <c r="K55" s="68"/>
    </row>
    <row r="56" spans="1:11" s="61" customFormat="1" ht="12">
      <c r="A56" s="186"/>
      <c r="B56" s="187"/>
      <c r="C56" s="188"/>
      <c r="D56" s="63" t="s">
        <v>504</v>
      </c>
      <c r="E56" s="64">
        <f>SUM(E57:E58)</f>
        <v>164963.7</v>
      </c>
      <c r="F56" s="64">
        <f>SUM(F57:F58)</f>
        <v>72977.07</v>
      </c>
      <c r="G56" s="64">
        <f t="shared" si="0"/>
        <v>44.23825968985904</v>
      </c>
      <c r="H56" s="60"/>
      <c r="I56" s="60"/>
      <c r="J56" s="60"/>
      <c r="K56" s="60"/>
    </row>
    <row r="57" spans="1:11" s="69" customFormat="1" ht="22.5">
      <c r="A57" s="186"/>
      <c r="B57" s="187"/>
      <c r="C57" s="188"/>
      <c r="D57" s="66" t="s">
        <v>467</v>
      </c>
      <c r="E57" s="74">
        <v>154000</v>
      </c>
      <c r="F57" s="74">
        <v>71065.07</v>
      </c>
      <c r="G57" s="74">
        <f t="shared" si="0"/>
        <v>46.14614935064936</v>
      </c>
      <c r="H57" s="68"/>
      <c r="I57" s="68"/>
      <c r="J57" s="68"/>
      <c r="K57" s="68"/>
    </row>
    <row r="58" spans="1:11" s="69" customFormat="1" ht="12" customHeight="1">
      <c r="A58" s="189"/>
      <c r="B58" s="190"/>
      <c r="C58" s="191"/>
      <c r="D58" s="82" t="s">
        <v>37</v>
      </c>
      <c r="E58" s="74">
        <v>10963.7</v>
      </c>
      <c r="F58" s="74">
        <v>1912</v>
      </c>
      <c r="G58" s="74">
        <f t="shared" si="0"/>
        <v>17.439368096536754</v>
      </c>
      <c r="H58" s="68"/>
      <c r="I58" s="68"/>
      <c r="J58" s="68"/>
      <c r="K58" s="68"/>
    </row>
    <row r="59" spans="1:11" s="61" customFormat="1" ht="12">
      <c r="A59" s="70"/>
      <c r="B59" s="70"/>
      <c r="C59" s="70"/>
      <c r="D59" s="72"/>
      <c r="E59" s="73"/>
      <c r="F59" s="73"/>
      <c r="G59" s="73"/>
      <c r="H59" s="60"/>
      <c r="I59" s="60"/>
      <c r="J59" s="60"/>
      <c r="K59" s="60"/>
    </row>
    <row r="60" spans="1:11" s="84" customFormat="1" ht="12">
      <c r="A60" s="52"/>
      <c r="B60" s="52"/>
      <c r="C60" s="52" t="s">
        <v>336</v>
      </c>
      <c r="D60" s="53" t="s">
        <v>337</v>
      </c>
      <c r="E60" s="54">
        <f aca="true" t="shared" si="3" ref="E60:F62">SUM(E61)</f>
        <v>909</v>
      </c>
      <c r="F60" s="54">
        <f t="shared" si="3"/>
        <v>0</v>
      </c>
      <c r="G60" s="54">
        <f t="shared" si="0"/>
        <v>0</v>
      </c>
      <c r="H60" s="83"/>
      <c r="I60" s="83"/>
      <c r="J60" s="83"/>
      <c r="K60" s="83"/>
    </row>
    <row r="61" spans="1:12" s="76" customFormat="1" ht="12">
      <c r="A61" s="57"/>
      <c r="B61" s="57"/>
      <c r="C61" s="57"/>
      <c r="D61" s="58" t="s">
        <v>296</v>
      </c>
      <c r="E61" s="59">
        <f t="shared" si="3"/>
        <v>909</v>
      </c>
      <c r="F61" s="59">
        <f t="shared" si="3"/>
        <v>0</v>
      </c>
      <c r="G61" s="59">
        <f t="shared" si="0"/>
        <v>0</v>
      </c>
      <c r="H61" s="60"/>
      <c r="I61" s="60"/>
      <c r="J61" s="60"/>
      <c r="K61" s="60"/>
      <c r="L61" s="61"/>
    </row>
    <row r="62" spans="1:12" s="76" customFormat="1" ht="24">
      <c r="A62" s="182" t="s">
        <v>481</v>
      </c>
      <c r="B62" s="182"/>
      <c r="C62" s="182"/>
      <c r="D62" s="63" t="s">
        <v>367</v>
      </c>
      <c r="E62" s="64">
        <f t="shared" si="3"/>
        <v>909</v>
      </c>
      <c r="F62" s="64">
        <f t="shared" si="3"/>
        <v>0</v>
      </c>
      <c r="G62" s="64">
        <f t="shared" si="0"/>
        <v>0</v>
      </c>
      <c r="H62" s="60"/>
      <c r="I62" s="60"/>
      <c r="J62" s="60"/>
      <c r="K62" s="60"/>
      <c r="L62" s="61"/>
    </row>
    <row r="63" spans="1:12" s="76" customFormat="1" ht="24">
      <c r="A63" s="182"/>
      <c r="B63" s="182"/>
      <c r="C63" s="182"/>
      <c r="D63" s="63" t="s">
        <v>393</v>
      </c>
      <c r="E63" s="64">
        <f>SUM(E64)</f>
        <v>909</v>
      </c>
      <c r="F63" s="64">
        <f>SUM(F64)</f>
        <v>0</v>
      </c>
      <c r="G63" s="64">
        <f t="shared" si="0"/>
        <v>0</v>
      </c>
      <c r="H63" s="60"/>
      <c r="I63" s="60"/>
      <c r="J63" s="60"/>
      <c r="K63" s="60"/>
      <c r="L63" s="61"/>
    </row>
    <row r="64" spans="1:12" s="76" customFormat="1" ht="12">
      <c r="A64" s="182"/>
      <c r="B64" s="182"/>
      <c r="C64" s="182"/>
      <c r="D64" s="63" t="s">
        <v>506</v>
      </c>
      <c r="E64" s="64">
        <f>SUM(E65)</f>
        <v>909</v>
      </c>
      <c r="F64" s="64">
        <f>SUM(F65)</f>
        <v>0</v>
      </c>
      <c r="G64" s="64">
        <f t="shared" si="0"/>
        <v>0</v>
      </c>
      <c r="H64" s="60"/>
      <c r="I64" s="60"/>
      <c r="J64" s="60"/>
      <c r="K64" s="60"/>
      <c r="L64" s="61"/>
    </row>
    <row r="65" spans="1:12" s="106" customFormat="1" ht="11.25">
      <c r="A65" s="182"/>
      <c r="B65" s="182"/>
      <c r="C65" s="182"/>
      <c r="D65" s="66" t="s">
        <v>369</v>
      </c>
      <c r="E65" s="74">
        <v>909</v>
      </c>
      <c r="F65" s="74">
        <v>0</v>
      </c>
      <c r="G65" s="74">
        <f t="shared" si="0"/>
        <v>0</v>
      </c>
      <c r="H65" s="68"/>
      <c r="I65" s="68"/>
      <c r="J65" s="68"/>
      <c r="K65" s="68"/>
      <c r="L65" s="69"/>
    </row>
    <row r="66" spans="1:12" s="76" customFormat="1" ht="13.5" customHeight="1">
      <c r="A66" s="70"/>
      <c r="B66" s="70"/>
      <c r="C66" s="70"/>
      <c r="D66" s="72"/>
      <c r="E66" s="73"/>
      <c r="F66" s="73"/>
      <c r="G66" s="73"/>
      <c r="H66" s="60"/>
      <c r="I66" s="60"/>
      <c r="J66" s="60"/>
      <c r="K66" s="60"/>
      <c r="L66" s="61"/>
    </row>
    <row r="67" spans="1:12" s="107" customFormat="1" ht="13.5" customHeight="1">
      <c r="A67" s="52"/>
      <c r="B67" s="52"/>
      <c r="C67" s="52" t="s">
        <v>191</v>
      </c>
      <c r="D67" s="53" t="s">
        <v>192</v>
      </c>
      <c r="E67" s="54">
        <f>SUM(E69)</f>
        <v>1631814.8</v>
      </c>
      <c r="F67" s="54">
        <f>SUM(F69)</f>
        <v>0</v>
      </c>
      <c r="G67" s="54">
        <f t="shared" si="0"/>
        <v>0</v>
      </c>
      <c r="H67" s="55"/>
      <c r="I67" s="55"/>
      <c r="J67" s="55"/>
      <c r="K67" s="55"/>
      <c r="L67" s="56"/>
    </row>
    <row r="68" spans="1:12" s="37" customFormat="1" ht="13.5" customHeight="1">
      <c r="A68" s="94"/>
      <c r="B68" s="94"/>
      <c r="C68" s="94"/>
      <c r="D68" s="95"/>
      <c r="E68" s="96"/>
      <c r="F68" s="96"/>
      <c r="G68" s="96"/>
      <c r="H68" s="51"/>
      <c r="I68" s="51"/>
      <c r="J68" s="51"/>
      <c r="K68" s="51"/>
      <c r="L68" s="36"/>
    </row>
    <row r="69" spans="1:12" s="37" customFormat="1" ht="13.5" customHeight="1">
      <c r="A69" s="97"/>
      <c r="B69" s="97"/>
      <c r="C69" s="97"/>
      <c r="D69" s="99" t="s">
        <v>310</v>
      </c>
      <c r="E69" s="100">
        <f>SUM(E70)</f>
        <v>1631814.8</v>
      </c>
      <c r="F69" s="100">
        <f>SUM(F70)</f>
        <v>0</v>
      </c>
      <c r="G69" s="100">
        <f t="shared" si="0"/>
        <v>0</v>
      </c>
      <c r="H69" s="51"/>
      <c r="I69" s="51"/>
      <c r="J69" s="51"/>
      <c r="K69" s="51"/>
      <c r="L69" s="36"/>
    </row>
    <row r="70" spans="1:12" s="37" customFormat="1" ht="26.25" customHeight="1">
      <c r="A70" s="212" t="s">
        <v>481</v>
      </c>
      <c r="B70" s="213"/>
      <c r="C70" s="214"/>
      <c r="D70" s="95" t="s">
        <v>398</v>
      </c>
      <c r="E70" s="96">
        <f>SUM(E71)</f>
        <v>1631814.8</v>
      </c>
      <c r="F70" s="96">
        <f>SUM(F71)</f>
        <v>0</v>
      </c>
      <c r="G70" s="96">
        <f t="shared" si="0"/>
        <v>0</v>
      </c>
      <c r="H70" s="51"/>
      <c r="I70" s="51"/>
      <c r="J70" s="51"/>
      <c r="K70" s="51"/>
      <c r="L70" s="36"/>
    </row>
    <row r="71" spans="1:12" s="37" customFormat="1" ht="75.75" customHeight="1">
      <c r="A71" s="215"/>
      <c r="B71" s="216"/>
      <c r="C71" s="217"/>
      <c r="D71" s="95" t="s">
        <v>193</v>
      </c>
      <c r="E71" s="96">
        <f>SUM(E72:E73)</f>
        <v>1631814.8</v>
      </c>
      <c r="F71" s="96">
        <f>SUM(F72:F73)</f>
        <v>0</v>
      </c>
      <c r="G71" s="96">
        <f t="shared" si="0"/>
        <v>0</v>
      </c>
      <c r="H71" s="51"/>
      <c r="I71" s="51"/>
      <c r="J71" s="51"/>
      <c r="K71" s="51"/>
      <c r="L71" s="36"/>
    </row>
    <row r="72" spans="1:12" s="105" customFormat="1" ht="66" customHeight="1">
      <c r="A72" s="215"/>
      <c r="B72" s="216"/>
      <c r="C72" s="217"/>
      <c r="D72" s="101" t="s">
        <v>194</v>
      </c>
      <c r="E72" s="102">
        <v>851233.4</v>
      </c>
      <c r="F72" s="102">
        <v>0</v>
      </c>
      <c r="G72" s="102">
        <f t="shared" si="0"/>
        <v>0</v>
      </c>
      <c r="H72" s="103"/>
      <c r="I72" s="103"/>
      <c r="J72" s="103"/>
      <c r="K72" s="103"/>
      <c r="L72" s="104"/>
    </row>
    <row r="73" spans="1:12" s="105" customFormat="1" ht="72" customHeight="1">
      <c r="A73" s="218"/>
      <c r="B73" s="219"/>
      <c r="C73" s="220"/>
      <c r="D73" s="101" t="s">
        <v>40</v>
      </c>
      <c r="E73" s="102">
        <v>780581.4</v>
      </c>
      <c r="F73" s="102">
        <v>0</v>
      </c>
      <c r="G73" s="102">
        <f t="shared" si="0"/>
        <v>0</v>
      </c>
      <c r="H73" s="103"/>
      <c r="I73" s="103"/>
      <c r="J73" s="103"/>
      <c r="K73" s="103"/>
      <c r="L73" s="104"/>
    </row>
    <row r="74" spans="1:12" s="37" customFormat="1" ht="13.5" customHeight="1">
      <c r="A74" s="94"/>
      <c r="B74" s="94"/>
      <c r="C74" s="94"/>
      <c r="D74" s="95"/>
      <c r="E74" s="96"/>
      <c r="F74" s="96"/>
      <c r="G74" s="96"/>
      <c r="H74" s="51"/>
      <c r="I74" s="51"/>
      <c r="J74" s="51"/>
      <c r="K74" s="51"/>
      <c r="L74" s="36"/>
    </row>
    <row r="75" spans="1:11" s="56" customFormat="1" ht="12">
      <c r="A75" s="52"/>
      <c r="B75" s="52"/>
      <c r="C75" s="52">
        <v>60016</v>
      </c>
      <c r="D75" s="53" t="s">
        <v>298</v>
      </c>
      <c r="E75" s="54">
        <f>SUM(E76,E89)</f>
        <v>6169923.32</v>
      </c>
      <c r="F75" s="54">
        <f>SUM(F76,F89)</f>
        <v>258431.13999999998</v>
      </c>
      <c r="G75" s="54">
        <f t="shared" si="0"/>
        <v>4.188563238092236</v>
      </c>
      <c r="H75" s="55"/>
      <c r="I75" s="55"/>
      <c r="J75" s="55"/>
      <c r="K75" s="55"/>
    </row>
    <row r="76" spans="1:11" s="61" customFormat="1" ht="12">
      <c r="A76" s="57"/>
      <c r="B76" s="57"/>
      <c r="C76" s="57"/>
      <c r="D76" s="58" t="s">
        <v>296</v>
      </c>
      <c r="E76" s="59">
        <f aca="true" t="shared" si="4" ref="E76:F78">SUM(E77)</f>
        <v>1008196.3</v>
      </c>
      <c r="F76" s="59">
        <f t="shared" si="4"/>
        <v>257206.55</v>
      </c>
      <c r="G76" s="59">
        <f t="shared" si="0"/>
        <v>25.511554644665924</v>
      </c>
      <c r="H76" s="60"/>
      <c r="I76" s="60"/>
      <c r="J76" s="60"/>
      <c r="K76" s="60"/>
    </row>
    <row r="77" spans="1:11" s="61" customFormat="1" ht="24">
      <c r="A77" s="183" t="s">
        <v>481</v>
      </c>
      <c r="B77" s="184"/>
      <c r="C77" s="185"/>
      <c r="D77" s="63" t="s">
        <v>367</v>
      </c>
      <c r="E77" s="64">
        <f t="shared" si="4"/>
        <v>1008196.3</v>
      </c>
      <c r="F77" s="64">
        <f t="shared" si="4"/>
        <v>257206.55</v>
      </c>
      <c r="G77" s="64">
        <f t="shared" si="0"/>
        <v>25.511554644665924</v>
      </c>
      <c r="H77" s="60"/>
      <c r="I77" s="60"/>
      <c r="J77" s="60"/>
      <c r="K77" s="60"/>
    </row>
    <row r="78" spans="1:11" s="61" customFormat="1" ht="31.5" customHeight="1">
      <c r="A78" s="186"/>
      <c r="B78" s="187"/>
      <c r="C78" s="188"/>
      <c r="D78" s="63" t="s">
        <v>393</v>
      </c>
      <c r="E78" s="64">
        <f t="shared" si="4"/>
        <v>1008196.3</v>
      </c>
      <c r="F78" s="64">
        <f t="shared" si="4"/>
        <v>257206.55</v>
      </c>
      <c r="G78" s="64">
        <f t="shared" si="0"/>
        <v>25.511554644665924</v>
      </c>
      <c r="H78" s="60"/>
      <c r="I78" s="60"/>
      <c r="J78" s="60"/>
      <c r="K78" s="60"/>
    </row>
    <row r="79" spans="1:11" s="61" customFormat="1" ht="12">
      <c r="A79" s="186"/>
      <c r="B79" s="187"/>
      <c r="C79" s="188"/>
      <c r="D79" s="63" t="s">
        <v>503</v>
      </c>
      <c r="E79" s="64">
        <f>SUM(E80:E87)</f>
        <v>1008196.3</v>
      </c>
      <c r="F79" s="64">
        <f>SUM(F80:F87)</f>
        <v>257206.55</v>
      </c>
      <c r="G79" s="64">
        <f t="shared" si="0"/>
        <v>25.511554644665924</v>
      </c>
      <c r="H79" s="60"/>
      <c r="I79" s="60"/>
      <c r="J79" s="60"/>
      <c r="K79" s="60"/>
    </row>
    <row r="80" spans="1:11" s="69" customFormat="1" ht="15" customHeight="1">
      <c r="A80" s="186"/>
      <c r="B80" s="187"/>
      <c r="C80" s="188"/>
      <c r="D80" s="82" t="s">
        <v>442</v>
      </c>
      <c r="E80" s="67">
        <v>632196.3</v>
      </c>
      <c r="F80" s="67">
        <v>257206.55</v>
      </c>
      <c r="G80" s="64">
        <f t="shared" si="0"/>
        <v>40.68460223509691</v>
      </c>
      <c r="H80" s="68"/>
      <c r="I80" s="68"/>
      <c r="J80" s="68"/>
      <c r="K80" s="68"/>
    </row>
    <row r="81" spans="1:11" s="69" customFormat="1" ht="21.75" customHeight="1">
      <c r="A81" s="186"/>
      <c r="B81" s="187"/>
      <c r="C81" s="188"/>
      <c r="D81" s="82" t="s">
        <v>212</v>
      </c>
      <c r="E81" s="67">
        <v>100000</v>
      </c>
      <c r="F81" s="67">
        <v>0</v>
      </c>
      <c r="G81" s="67">
        <f t="shared" si="0"/>
        <v>0</v>
      </c>
      <c r="H81" s="68"/>
      <c r="I81" s="68"/>
      <c r="J81" s="68"/>
      <c r="K81" s="68"/>
    </row>
    <row r="82" spans="1:11" s="69" customFormat="1" ht="45.75" customHeight="1">
      <c r="A82" s="186"/>
      <c r="B82" s="187"/>
      <c r="C82" s="188"/>
      <c r="D82" s="82" t="s">
        <v>213</v>
      </c>
      <c r="E82" s="67">
        <v>110000</v>
      </c>
      <c r="F82" s="67">
        <v>0</v>
      </c>
      <c r="G82" s="67">
        <f t="shared" si="0"/>
        <v>0</v>
      </c>
      <c r="H82" s="68"/>
      <c r="I82" s="68"/>
      <c r="J82" s="68"/>
      <c r="K82" s="68"/>
    </row>
    <row r="83" spans="1:11" s="69" customFormat="1" ht="39" customHeight="1">
      <c r="A83" s="186"/>
      <c r="B83" s="187"/>
      <c r="C83" s="188"/>
      <c r="D83" s="82" t="s">
        <v>214</v>
      </c>
      <c r="E83" s="67">
        <v>150000</v>
      </c>
      <c r="F83" s="67">
        <v>0</v>
      </c>
      <c r="G83" s="67">
        <f t="shared" si="0"/>
        <v>0</v>
      </c>
      <c r="H83" s="68"/>
      <c r="I83" s="68"/>
      <c r="J83" s="68"/>
      <c r="K83" s="68"/>
    </row>
    <row r="84" spans="1:11" s="69" customFormat="1" ht="22.5">
      <c r="A84" s="186"/>
      <c r="B84" s="187"/>
      <c r="C84" s="188"/>
      <c r="D84" s="108" t="s">
        <v>215</v>
      </c>
      <c r="E84" s="67">
        <v>5000</v>
      </c>
      <c r="F84" s="67">
        <v>0</v>
      </c>
      <c r="G84" s="67">
        <f t="shared" si="0"/>
        <v>0</v>
      </c>
      <c r="H84" s="68"/>
      <c r="I84" s="68"/>
      <c r="J84" s="68"/>
      <c r="K84" s="68"/>
    </row>
    <row r="85" spans="1:11" s="69" customFormat="1" ht="22.5">
      <c r="A85" s="186"/>
      <c r="B85" s="187"/>
      <c r="C85" s="188"/>
      <c r="D85" s="108" t="s">
        <v>216</v>
      </c>
      <c r="E85" s="67">
        <v>2000</v>
      </c>
      <c r="F85" s="67">
        <v>0</v>
      </c>
      <c r="G85" s="67">
        <f t="shared" si="0"/>
        <v>0</v>
      </c>
      <c r="H85" s="68"/>
      <c r="I85" s="68"/>
      <c r="J85" s="68"/>
      <c r="K85" s="68"/>
    </row>
    <row r="86" spans="1:11" s="69" customFormat="1" ht="28.5" customHeight="1">
      <c r="A86" s="186"/>
      <c r="B86" s="187"/>
      <c r="C86" s="188"/>
      <c r="D86" s="108" t="s">
        <v>217</v>
      </c>
      <c r="E86" s="67">
        <v>4000</v>
      </c>
      <c r="F86" s="67">
        <v>0</v>
      </c>
      <c r="G86" s="67">
        <f t="shared" si="0"/>
        <v>0</v>
      </c>
      <c r="H86" s="68"/>
      <c r="I86" s="68"/>
      <c r="J86" s="68"/>
      <c r="K86" s="68"/>
    </row>
    <row r="87" spans="1:11" s="69" customFormat="1" ht="27" customHeight="1">
      <c r="A87" s="189"/>
      <c r="B87" s="190"/>
      <c r="C87" s="191"/>
      <c r="D87" s="108" t="s">
        <v>218</v>
      </c>
      <c r="E87" s="67">
        <v>5000</v>
      </c>
      <c r="F87" s="67">
        <v>0</v>
      </c>
      <c r="G87" s="67">
        <f t="shared" si="0"/>
        <v>0</v>
      </c>
      <c r="H87" s="68"/>
      <c r="I87" s="68"/>
      <c r="J87" s="68"/>
      <c r="K87" s="68"/>
    </row>
    <row r="88" spans="1:11" s="12" customFormat="1" ht="12">
      <c r="A88" s="8"/>
      <c r="B88" s="8"/>
      <c r="C88" s="8"/>
      <c r="D88" s="9"/>
      <c r="E88" s="10"/>
      <c r="F88" s="10"/>
      <c r="G88" s="10"/>
      <c r="H88" s="11"/>
      <c r="I88" s="11"/>
      <c r="J88" s="11"/>
      <c r="K88" s="11"/>
    </row>
    <row r="89" spans="1:11" s="61" customFormat="1" ht="12">
      <c r="A89" s="119"/>
      <c r="B89" s="119"/>
      <c r="C89" s="119"/>
      <c r="D89" s="121" t="s">
        <v>310</v>
      </c>
      <c r="E89" s="122">
        <f>SUM(E90)</f>
        <v>5161727.0200000005</v>
      </c>
      <c r="F89" s="122">
        <f>SUM(F90)</f>
        <v>1224.59</v>
      </c>
      <c r="G89" s="122">
        <f t="shared" si="0"/>
        <v>0.02372442392352627</v>
      </c>
      <c r="H89" s="60"/>
      <c r="I89" s="60"/>
      <c r="J89" s="60"/>
      <c r="K89" s="60"/>
    </row>
    <row r="90" spans="1:11" s="61" customFormat="1" ht="54.75" customHeight="1">
      <c r="A90" s="193" t="s">
        <v>481</v>
      </c>
      <c r="B90" s="194"/>
      <c r="C90" s="195"/>
      <c r="D90" s="63" t="s">
        <v>126</v>
      </c>
      <c r="E90" s="73">
        <f>SUM(E91)</f>
        <v>5161727.0200000005</v>
      </c>
      <c r="F90" s="73">
        <f>SUM(F91)</f>
        <v>1224.59</v>
      </c>
      <c r="G90" s="73">
        <f>F90*100/E90</f>
        <v>0.02372442392352627</v>
      </c>
      <c r="H90" s="60"/>
      <c r="I90" s="60"/>
      <c r="J90" s="60"/>
      <c r="K90" s="60"/>
    </row>
    <row r="91" spans="1:11" s="61" customFormat="1" ht="24">
      <c r="A91" s="196"/>
      <c r="B91" s="197"/>
      <c r="C91" s="198"/>
      <c r="D91" s="63" t="s">
        <v>507</v>
      </c>
      <c r="E91" s="64">
        <f>SUM(E92:E94)</f>
        <v>5161727.0200000005</v>
      </c>
      <c r="F91" s="64">
        <f>SUM(F92:F94)</f>
        <v>1224.59</v>
      </c>
      <c r="G91" s="67">
        <f>F91*100/E91</f>
        <v>0.02372442392352627</v>
      </c>
      <c r="H91" s="60"/>
      <c r="I91" s="60"/>
      <c r="J91" s="60"/>
      <c r="K91" s="60"/>
    </row>
    <row r="92" spans="1:11" s="61" customFormat="1" ht="25.5" customHeight="1">
      <c r="A92" s="196"/>
      <c r="B92" s="197"/>
      <c r="C92" s="198"/>
      <c r="D92" s="82" t="s">
        <v>219</v>
      </c>
      <c r="E92" s="67">
        <v>3173932.68</v>
      </c>
      <c r="F92" s="67">
        <v>959.4</v>
      </c>
      <c r="G92" s="67">
        <f>F92*100/E92</f>
        <v>0.030227484219986667</v>
      </c>
      <c r="H92" s="60"/>
      <c r="I92" s="60"/>
      <c r="J92" s="60"/>
      <c r="K92" s="60"/>
    </row>
    <row r="93" spans="1:11" s="61" customFormat="1" ht="27" customHeight="1">
      <c r="A93" s="196"/>
      <c r="B93" s="197"/>
      <c r="C93" s="198"/>
      <c r="D93" s="82" t="s">
        <v>220</v>
      </c>
      <c r="E93" s="67">
        <v>1811963.36</v>
      </c>
      <c r="F93" s="67">
        <v>265.19</v>
      </c>
      <c r="G93" s="67">
        <f>F93*100/E93</f>
        <v>0.01463550565393331</v>
      </c>
      <c r="H93" s="60"/>
      <c r="I93" s="60"/>
      <c r="J93" s="60"/>
      <c r="K93" s="60"/>
    </row>
    <row r="94" spans="1:11" s="61" customFormat="1" ht="25.5" customHeight="1">
      <c r="A94" s="199"/>
      <c r="B94" s="200"/>
      <c r="C94" s="201"/>
      <c r="D94" s="82" t="s">
        <v>221</v>
      </c>
      <c r="E94" s="67">
        <v>175830.98</v>
      </c>
      <c r="F94" s="67">
        <v>0</v>
      </c>
      <c r="G94" s="67">
        <f>F94*100/E94</f>
        <v>0</v>
      </c>
      <c r="H94" s="60"/>
      <c r="I94" s="60"/>
      <c r="J94" s="60"/>
      <c r="K94" s="60"/>
    </row>
    <row r="95" spans="1:11" s="61" customFormat="1" ht="12">
      <c r="A95" s="70"/>
      <c r="B95" s="70"/>
      <c r="C95" s="70"/>
      <c r="D95" s="72"/>
      <c r="E95" s="73"/>
      <c r="F95" s="73"/>
      <c r="G95" s="73"/>
      <c r="H95" s="60"/>
      <c r="I95" s="60"/>
      <c r="J95" s="60"/>
      <c r="K95" s="60"/>
    </row>
    <row r="96" spans="1:11" s="61" customFormat="1" ht="12">
      <c r="A96" s="78" t="s">
        <v>279</v>
      </c>
      <c r="B96" s="78" t="s">
        <v>482</v>
      </c>
      <c r="C96" s="78"/>
      <c r="D96" s="79" t="s">
        <v>483</v>
      </c>
      <c r="E96" s="80">
        <f>SUM(E98)</f>
        <v>714000</v>
      </c>
      <c r="F96" s="80">
        <f>SUM(F98)</f>
        <v>0</v>
      </c>
      <c r="G96" s="80">
        <f aca="true" t="shared" si="5" ref="G96:G102">F96*100/E96</f>
        <v>0</v>
      </c>
      <c r="H96" s="60"/>
      <c r="I96" s="60"/>
      <c r="J96" s="60"/>
      <c r="K96" s="60"/>
    </row>
    <row r="97" spans="1:11" s="61" customFormat="1" ht="12">
      <c r="A97" s="123"/>
      <c r="B97" s="123"/>
      <c r="C97" s="123"/>
      <c r="D97" s="124"/>
      <c r="E97" s="125"/>
      <c r="F97" s="125"/>
      <c r="G97" s="125"/>
      <c r="H97" s="60"/>
      <c r="I97" s="60"/>
      <c r="J97" s="60"/>
      <c r="K97" s="60"/>
    </row>
    <row r="98" spans="1:11" s="61" customFormat="1" ht="24">
      <c r="A98" s="52"/>
      <c r="B98" s="52"/>
      <c r="C98" s="52" t="s">
        <v>484</v>
      </c>
      <c r="D98" s="53" t="s">
        <v>485</v>
      </c>
      <c r="E98" s="54">
        <f aca="true" t="shared" si="6" ref="E98:F100">SUM(E99)</f>
        <v>714000</v>
      </c>
      <c r="F98" s="54">
        <f t="shared" si="6"/>
        <v>0</v>
      </c>
      <c r="G98" s="54">
        <f t="shared" si="5"/>
        <v>0</v>
      </c>
      <c r="H98" s="60"/>
      <c r="I98" s="60"/>
      <c r="J98" s="60"/>
      <c r="K98" s="60"/>
    </row>
    <row r="99" spans="1:11" s="61" customFormat="1" ht="12">
      <c r="A99" s="119"/>
      <c r="B99" s="119"/>
      <c r="C99" s="119"/>
      <c r="D99" s="121" t="s">
        <v>310</v>
      </c>
      <c r="E99" s="122">
        <f t="shared" si="6"/>
        <v>714000</v>
      </c>
      <c r="F99" s="122">
        <f t="shared" si="6"/>
        <v>0</v>
      </c>
      <c r="G99" s="122">
        <f t="shared" si="5"/>
        <v>0</v>
      </c>
      <c r="H99" s="60"/>
      <c r="I99" s="60"/>
      <c r="J99" s="60"/>
      <c r="K99" s="60"/>
    </row>
    <row r="100" spans="1:11" s="61" customFormat="1" ht="54" customHeight="1">
      <c r="A100" s="192" t="s">
        <v>481</v>
      </c>
      <c r="B100" s="192"/>
      <c r="C100" s="192"/>
      <c r="D100" s="63" t="s">
        <v>126</v>
      </c>
      <c r="E100" s="73">
        <f t="shared" si="6"/>
        <v>714000</v>
      </c>
      <c r="F100" s="73">
        <f t="shared" si="6"/>
        <v>0</v>
      </c>
      <c r="G100" s="73">
        <f t="shared" si="5"/>
        <v>0</v>
      </c>
      <c r="H100" s="60"/>
      <c r="I100" s="60"/>
      <c r="J100" s="60"/>
      <c r="K100" s="60"/>
    </row>
    <row r="101" spans="1:11" s="61" customFormat="1" ht="24.75" customHeight="1">
      <c r="A101" s="192"/>
      <c r="B101" s="192"/>
      <c r="C101" s="192"/>
      <c r="D101" s="63" t="s">
        <v>507</v>
      </c>
      <c r="E101" s="73">
        <f>SUM(E102:E102)</f>
        <v>714000</v>
      </c>
      <c r="F101" s="73">
        <f>SUM(F102:F102)</f>
        <v>0</v>
      </c>
      <c r="G101" s="73">
        <f t="shared" si="5"/>
        <v>0</v>
      </c>
      <c r="H101" s="60"/>
      <c r="I101" s="60"/>
      <c r="J101" s="60"/>
      <c r="K101" s="60"/>
    </row>
    <row r="102" spans="1:11" s="69" customFormat="1" ht="11.25">
      <c r="A102" s="192"/>
      <c r="B102" s="192"/>
      <c r="C102" s="192"/>
      <c r="D102" s="66" t="s">
        <v>41</v>
      </c>
      <c r="E102" s="74">
        <v>714000</v>
      </c>
      <c r="F102" s="74">
        <v>0</v>
      </c>
      <c r="G102" s="74">
        <f t="shared" si="5"/>
        <v>0</v>
      </c>
      <c r="H102" s="68"/>
      <c r="I102" s="68"/>
      <c r="J102" s="68"/>
      <c r="K102" s="68"/>
    </row>
    <row r="103" spans="1:11" s="61" customFormat="1" ht="12">
      <c r="A103" s="71"/>
      <c r="B103" s="71"/>
      <c r="C103" s="71"/>
      <c r="D103" s="72"/>
      <c r="E103" s="73"/>
      <c r="F103" s="73"/>
      <c r="G103" s="73"/>
      <c r="H103" s="60"/>
      <c r="I103" s="60"/>
      <c r="J103" s="60"/>
      <c r="K103" s="60"/>
    </row>
    <row r="104" spans="1:11" s="61" customFormat="1" ht="12">
      <c r="A104" s="78" t="s">
        <v>281</v>
      </c>
      <c r="B104" s="78">
        <v>700</v>
      </c>
      <c r="C104" s="78"/>
      <c r="D104" s="79" t="s">
        <v>278</v>
      </c>
      <c r="E104" s="80">
        <f>SUM(E106,E153)</f>
        <v>4060493.7</v>
      </c>
      <c r="F104" s="80">
        <f>SUM(F106,F153)</f>
        <v>1513745.63</v>
      </c>
      <c r="G104" s="80">
        <f t="shared" si="0"/>
        <v>37.279841857653906</v>
      </c>
      <c r="H104" s="60"/>
      <c r="I104" s="60"/>
      <c r="J104" s="60"/>
      <c r="K104" s="60"/>
    </row>
    <row r="105" spans="1:11" s="12" customFormat="1" ht="12">
      <c r="A105" s="8"/>
      <c r="B105" s="8"/>
      <c r="C105" s="8"/>
      <c r="D105" s="9"/>
      <c r="E105" s="10"/>
      <c r="F105" s="10"/>
      <c r="G105" s="10"/>
      <c r="H105" s="11"/>
      <c r="I105" s="11"/>
      <c r="J105" s="11"/>
      <c r="K105" s="11"/>
    </row>
    <row r="106" spans="1:11" s="56" customFormat="1" ht="24">
      <c r="A106" s="52"/>
      <c r="B106" s="52"/>
      <c r="C106" s="52">
        <v>70005</v>
      </c>
      <c r="D106" s="53" t="s">
        <v>316</v>
      </c>
      <c r="E106" s="54">
        <f>SUM(E107,E138)</f>
        <v>2850845.38</v>
      </c>
      <c r="F106" s="54">
        <f>SUM(F107,F138)</f>
        <v>898969.94</v>
      </c>
      <c r="G106" s="54">
        <f t="shared" si="0"/>
        <v>31.533451316114522</v>
      </c>
      <c r="H106" s="55"/>
      <c r="I106" s="55"/>
      <c r="J106" s="55"/>
      <c r="K106" s="55"/>
    </row>
    <row r="107" spans="1:11" s="61" customFormat="1" ht="12">
      <c r="A107" s="57"/>
      <c r="B107" s="57"/>
      <c r="C107" s="57"/>
      <c r="D107" s="58" t="s">
        <v>296</v>
      </c>
      <c r="E107" s="128">
        <f>SUM(E108)</f>
        <v>442196.15</v>
      </c>
      <c r="F107" s="128">
        <f>SUM(F108)</f>
        <v>102475.23</v>
      </c>
      <c r="G107" s="128">
        <f t="shared" si="0"/>
        <v>23.174156988929006</v>
      </c>
      <c r="H107" s="60"/>
      <c r="I107" s="60"/>
      <c r="J107" s="60"/>
      <c r="K107" s="60"/>
    </row>
    <row r="108" spans="1:11" s="61" customFormat="1" ht="24">
      <c r="A108" s="182" t="s">
        <v>481</v>
      </c>
      <c r="B108" s="182"/>
      <c r="C108" s="182"/>
      <c r="D108" s="63" t="s">
        <v>367</v>
      </c>
      <c r="E108" s="126">
        <f>SUM(E109,E112)</f>
        <v>442196.15</v>
      </c>
      <c r="F108" s="126">
        <f>SUM(F109,F112)</f>
        <v>102475.23</v>
      </c>
      <c r="G108" s="126">
        <f t="shared" si="0"/>
        <v>23.174156988929006</v>
      </c>
      <c r="H108" s="60"/>
      <c r="I108" s="60"/>
      <c r="J108" s="60"/>
      <c r="K108" s="60"/>
    </row>
    <row r="109" spans="1:11" s="61" customFormat="1" ht="24">
      <c r="A109" s="182"/>
      <c r="B109" s="182"/>
      <c r="C109" s="182"/>
      <c r="D109" s="63" t="s">
        <v>399</v>
      </c>
      <c r="E109" s="126">
        <f>SUM(E110:E111)</f>
        <v>23800</v>
      </c>
      <c r="F109" s="126">
        <f>SUM(F110:F111)</f>
        <v>8926.86</v>
      </c>
      <c r="G109" s="126">
        <f t="shared" si="0"/>
        <v>37.50781512605042</v>
      </c>
      <c r="H109" s="60"/>
      <c r="I109" s="60"/>
      <c r="J109" s="60"/>
      <c r="K109" s="60"/>
    </row>
    <row r="110" spans="1:11" s="61" customFormat="1" ht="12">
      <c r="A110" s="182"/>
      <c r="B110" s="182"/>
      <c r="C110" s="182"/>
      <c r="D110" s="63" t="s">
        <v>514</v>
      </c>
      <c r="E110" s="126">
        <v>2800</v>
      </c>
      <c r="F110" s="126">
        <v>1156.69</v>
      </c>
      <c r="G110" s="126">
        <f t="shared" si="0"/>
        <v>41.31035714285714</v>
      </c>
      <c r="H110" s="60"/>
      <c r="I110" s="60"/>
      <c r="J110" s="60"/>
      <c r="K110" s="60"/>
    </row>
    <row r="111" spans="1:11" s="61" customFormat="1" ht="12">
      <c r="A111" s="182"/>
      <c r="B111" s="182"/>
      <c r="C111" s="182"/>
      <c r="D111" s="63" t="s">
        <v>508</v>
      </c>
      <c r="E111" s="126">
        <v>21000</v>
      </c>
      <c r="F111" s="126">
        <v>7770.17</v>
      </c>
      <c r="G111" s="126">
        <f t="shared" si="0"/>
        <v>37.00080952380952</v>
      </c>
      <c r="H111" s="60"/>
      <c r="I111" s="60"/>
      <c r="J111" s="60"/>
      <c r="K111" s="60"/>
    </row>
    <row r="112" spans="1:11" s="61" customFormat="1" ht="24">
      <c r="A112" s="182"/>
      <c r="B112" s="182"/>
      <c r="C112" s="182"/>
      <c r="D112" s="63" t="s">
        <v>395</v>
      </c>
      <c r="E112" s="126">
        <f>SUM(E113,E123,E126,E129,E133,E136)</f>
        <v>418396.15</v>
      </c>
      <c r="F112" s="126">
        <f>SUM(F113,F123,F126,F129,F133,F136)</f>
        <v>93548.37</v>
      </c>
      <c r="G112" s="126">
        <f t="shared" si="0"/>
        <v>22.35880277579036</v>
      </c>
      <c r="H112" s="60"/>
      <c r="I112" s="60"/>
      <c r="J112" s="60"/>
      <c r="K112" s="60"/>
    </row>
    <row r="113" spans="1:11" s="61" customFormat="1" ht="12">
      <c r="A113" s="182"/>
      <c r="B113" s="182"/>
      <c r="C113" s="182"/>
      <c r="D113" s="63" t="s">
        <v>502</v>
      </c>
      <c r="E113" s="126">
        <f>SUM(E114:E122)</f>
        <v>126696.15</v>
      </c>
      <c r="F113" s="126">
        <f>SUM(F114:F122)</f>
        <v>24398.1</v>
      </c>
      <c r="G113" s="126">
        <f t="shared" si="0"/>
        <v>19.257175533747475</v>
      </c>
      <c r="H113" s="60"/>
      <c r="I113" s="60"/>
      <c r="J113" s="60"/>
      <c r="K113" s="60"/>
    </row>
    <row r="114" spans="1:11" s="69" customFormat="1" ht="56.25">
      <c r="A114" s="182"/>
      <c r="B114" s="182"/>
      <c r="C114" s="182"/>
      <c r="D114" s="108" t="s">
        <v>53</v>
      </c>
      <c r="E114" s="127">
        <v>3600</v>
      </c>
      <c r="F114" s="127">
        <v>847.6</v>
      </c>
      <c r="G114" s="127">
        <f t="shared" si="0"/>
        <v>23.544444444444444</v>
      </c>
      <c r="H114" s="68"/>
      <c r="I114" s="68"/>
      <c r="J114" s="68"/>
      <c r="K114" s="68"/>
    </row>
    <row r="115" spans="1:11" s="69" customFormat="1" ht="45">
      <c r="A115" s="182"/>
      <c r="B115" s="182"/>
      <c r="C115" s="182"/>
      <c r="D115" s="108" t="s">
        <v>222</v>
      </c>
      <c r="E115" s="127">
        <v>2700</v>
      </c>
      <c r="F115" s="127">
        <v>336</v>
      </c>
      <c r="G115" s="127">
        <f t="shared" si="0"/>
        <v>12.444444444444445</v>
      </c>
      <c r="H115" s="68"/>
      <c r="I115" s="68"/>
      <c r="J115" s="68"/>
      <c r="K115" s="68"/>
    </row>
    <row r="116" spans="1:11" s="69" customFormat="1" ht="45">
      <c r="A116" s="182"/>
      <c r="B116" s="182"/>
      <c r="C116" s="182"/>
      <c r="D116" s="108" t="s">
        <v>223</v>
      </c>
      <c r="E116" s="127">
        <v>18136.41</v>
      </c>
      <c r="F116" s="127">
        <v>416.98</v>
      </c>
      <c r="G116" s="127">
        <f t="shared" si="0"/>
        <v>2.299131967131312</v>
      </c>
      <c r="H116" s="68"/>
      <c r="I116" s="68"/>
      <c r="J116" s="68"/>
      <c r="K116" s="68"/>
    </row>
    <row r="117" spans="1:11" s="69" customFormat="1" ht="22.5">
      <c r="A117" s="182"/>
      <c r="B117" s="182"/>
      <c r="C117" s="182"/>
      <c r="D117" s="108" t="s">
        <v>224</v>
      </c>
      <c r="E117" s="127">
        <v>300</v>
      </c>
      <c r="F117" s="127">
        <v>0</v>
      </c>
      <c r="G117" s="127">
        <f t="shared" si="0"/>
        <v>0</v>
      </c>
      <c r="H117" s="68"/>
      <c r="I117" s="68"/>
      <c r="J117" s="68"/>
      <c r="K117" s="68"/>
    </row>
    <row r="118" spans="1:11" s="69" customFormat="1" ht="22.5">
      <c r="A118" s="182"/>
      <c r="B118" s="182"/>
      <c r="C118" s="182"/>
      <c r="D118" s="108" t="s">
        <v>89</v>
      </c>
      <c r="E118" s="127">
        <v>9539.8</v>
      </c>
      <c r="F118" s="127">
        <v>2500</v>
      </c>
      <c r="G118" s="127">
        <f t="shared" si="0"/>
        <v>26.2060001257888</v>
      </c>
      <c r="H118" s="68"/>
      <c r="I118" s="68"/>
      <c r="J118" s="68"/>
      <c r="K118" s="68"/>
    </row>
    <row r="119" spans="1:11" s="69" customFormat="1" ht="45">
      <c r="A119" s="182"/>
      <c r="B119" s="182"/>
      <c r="C119" s="182"/>
      <c r="D119" s="108" t="s">
        <v>42</v>
      </c>
      <c r="E119" s="127">
        <v>219.94</v>
      </c>
      <c r="F119" s="127">
        <v>0</v>
      </c>
      <c r="G119" s="127">
        <f t="shared" si="0"/>
        <v>0</v>
      </c>
      <c r="H119" s="68"/>
      <c r="I119" s="68"/>
      <c r="J119" s="68"/>
      <c r="K119" s="68"/>
    </row>
    <row r="120" spans="1:11" s="69" customFormat="1" ht="22.5">
      <c r="A120" s="182"/>
      <c r="B120" s="182"/>
      <c r="C120" s="182"/>
      <c r="D120" s="108" t="s">
        <v>225</v>
      </c>
      <c r="E120" s="127">
        <v>1700</v>
      </c>
      <c r="F120" s="127">
        <v>0</v>
      </c>
      <c r="G120" s="127">
        <f t="shared" si="0"/>
        <v>0</v>
      </c>
      <c r="H120" s="68"/>
      <c r="I120" s="68"/>
      <c r="J120" s="68"/>
      <c r="K120" s="68"/>
    </row>
    <row r="121" spans="1:11" s="69" customFormat="1" ht="22.5">
      <c r="A121" s="182"/>
      <c r="B121" s="182"/>
      <c r="C121" s="182"/>
      <c r="D121" s="108" t="s">
        <v>226</v>
      </c>
      <c r="E121" s="127">
        <v>500</v>
      </c>
      <c r="F121" s="127">
        <v>0</v>
      </c>
      <c r="G121" s="127">
        <f t="shared" si="0"/>
        <v>0</v>
      </c>
      <c r="H121" s="68"/>
      <c r="I121" s="68"/>
      <c r="J121" s="68"/>
      <c r="K121" s="68"/>
    </row>
    <row r="122" spans="1:11" s="69" customFormat="1" ht="11.25">
      <c r="A122" s="182"/>
      <c r="B122" s="182"/>
      <c r="C122" s="182"/>
      <c r="D122" s="66" t="s">
        <v>227</v>
      </c>
      <c r="E122" s="127">
        <v>90000</v>
      </c>
      <c r="F122" s="127">
        <v>20297.52</v>
      </c>
      <c r="G122" s="127">
        <f t="shared" si="0"/>
        <v>22.5528</v>
      </c>
      <c r="H122" s="68"/>
      <c r="I122" s="68"/>
      <c r="J122" s="68"/>
      <c r="K122" s="68"/>
    </row>
    <row r="123" spans="1:11" s="61" customFormat="1" ht="12">
      <c r="A123" s="182"/>
      <c r="B123" s="182"/>
      <c r="C123" s="182"/>
      <c r="D123" s="63" t="s">
        <v>510</v>
      </c>
      <c r="E123" s="126">
        <f>SUM(E124:E125)</f>
        <v>42200</v>
      </c>
      <c r="F123" s="126">
        <f>SUM(F124:F125)</f>
        <v>9818.599999999999</v>
      </c>
      <c r="G123" s="126">
        <f t="shared" si="0"/>
        <v>23.26682464454976</v>
      </c>
      <c r="H123" s="60"/>
      <c r="I123" s="60"/>
      <c r="J123" s="60"/>
      <c r="K123" s="60"/>
    </row>
    <row r="124" spans="1:11" s="69" customFormat="1" ht="11.25">
      <c r="A124" s="182"/>
      <c r="B124" s="182"/>
      <c r="C124" s="182"/>
      <c r="D124" s="66" t="s">
        <v>427</v>
      </c>
      <c r="E124" s="127">
        <v>42100</v>
      </c>
      <c r="F124" s="127">
        <v>9783.39</v>
      </c>
      <c r="G124" s="127">
        <f t="shared" si="0"/>
        <v>23.238456057007127</v>
      </c>
      <c r="H124" s="68"/>
      <c r="I124" s="68"/>
      <c r="J124" s="68"/>
      <c r="K124" s="68"/>
    </row>
    <row r="125" spans="1:11" s="69" customFormat="1" ht="11.25">
      <c r="A125" s="182"/>
      <c r="B125" s="182"/>
      <c r="C125" s="182"/>
      <c r="D125" s="82" t="s">
        <v>375</v>
      </c>
      <c r="E125" s="127">
        <v>100</v>
      </c>
      <c r="F125" s="127">
        <v>35.21</v>
      </c>
      <c r="G125" s="127">
        <f t="shared" si="0"/>
        <v>35.21</v>
      </c>
      <c r="H125" s="68"/>
      <c r="I125" s="68"/>
      <c r="J125" s="68"/>
      <c r="K125" s="68"/>
    </row>
    <row r="126" spans="1:11" s="61" customFormat="1" ht="12">
      <c r="A126" s="182"/>
      <c r="B126" s="182"/>
      <c r="C126" s="182"/>
      <c r="D126" s="63" t="s">
        <v>503</v>
      </c>
      <c r="E126" s="126">
        <f>SUM(E127:E128)</f>
        <v>47000</v>
      </c>
      <c r="F126" s="126">
        <f>SUM(F127:F128)</f>
        <v>19641.99</v>
      </c>
      <c r="G126" s="126">
        <f t="shared" si="0"/>
        <v>41.79146808510639</v>
      </c>
      <c r="H126" s="60"/>
      <c r="I126" s="60"/>
      <c r="J126" s="60"/>
      <c r="K126" s="60"/>
    </row>
    <row r="127" spans="1:11" s="69" customFormat="1" ht="11.25">
      <c r="A127" s="182"/>
      <c r="B127" s="182"/>
      <c r="C127" s="182"/>
      <c r="D127" s="66" t="s">
        <v>427</v>
      </c>
      <c r="E127" s="127">
        <v>27000</v>
      </c>
      <c r="F127" s="127">
        <v>0</v>
      </c>
      <c r="G127" s="127">
        <f t="shared" si="0"/>
        <v>0</v>
      </c>
      <c r="H127" s="68"/>
      <c r="I127" s="68"/>
      <c r="J127" s="68"/>
      <c r="K127" s="68"/>
    </row>
    <row r="128" spans="1:11" s="69" customFormat="1" ht="22.5">
      <c r="A128" s="182"/>
      <c r="B128" s="182"/>
      <c r="C128" s="182"/>
      <c r="D128" s="66" t="s">
        <v>228</v>
      </c>
      <c r="E128" s="127">
        <v>20000</v>
      </c>
      <c r="F128" s="127">
        <v>19641.99</v>
      </c>
      <c r="G128" s="127">
        <f t="shared" si="0"/>
        <v>98.20995</v>
      </c>
      <c r="H128" s="68"/>
      <c r="I128" s="68"/>
      <c r="J128" s="68"/>
      <c r="K128" s="68"/>
    </row>
    <row r="129" spans="1:11" s="61" customFormat="1" ht="12">
      <c r="A129" s="182"/>
      <c r="B129" s="182"/>
      <c r="C129" s="182"/>
      <c r="D129" s="63" t="s">
        <v>504</v>
      </c>
      <c r="E129" s="126">
        <f>SUM(E130:E132)</f>
        <v>184100</v>
      </c>
      <c r="F129" s="126">
        <f>SUM(F130:F132)</f>
        <v>29837.489999999998</v>
      </c>
      <c r="G129" s="126">
        <f t="shared" si="0"/>
        <v>16.207218902770233</v>
      </c>
      <c r="H129" s="60"/>
      <c r="I129" s="60"/>
      <c r="J129" s="60"/>
      <c r="K129" s="60"/>
    </row>
    <row r="130" spans="1:11" s="69" customFormat="1" ht="11.25">
      <c r="A130" s="182"/>
      <c r="B130" s="182"/>
      <c r="C130" s="182"/>
      <c r="D130" s="82" t="s">
        <v>229</v>
      </c>
      <c r="E130" s="127">
        <v>45000</v>
      </c>
      <c r="F130" s="127">
        <v>4.75</v>
      </c>
      <c r="G130" s="127">
        <f t="shared" si="0"/>
        <v>0.010555555555555556</v>
      </c>
      <c r="H130" s="68"/>
      <c r="I130" s="68"/>
      <c r="J130" s="68"/>
      <c r="K130" s="68"/>
    </row>
    <row r="131" spans="1:11" s="61" customFormat="1" ht="12">
      <c r="A131" s="182"/>
      <c r="B131" s="182"/>
      <c r="C131" s="182"/>
      <c r="D131" s="66" t="s">
        <v>511</v>
      </c>
      <c r="E131" s="126">
        <v>15200</v>
      </c>
      <c r="F131" s="126">
        <v>11968.73</v>
      </c>
      <c r="G131" s="127">
        <f t="shared" si="0"/>
        <v>78.7416447368421</v>
      </c>
      <c r="H131" s="60"/>
      <c r="I131" s="60"/>
      <c r="J131" s="60"/>
      <c r="K131" s="60"/>
    </row>
    <row r="132" spans="1:11" s="69" customFormat="1" ht="11.25">
      <c r="A132" s="182"/>
      <c r="B132" s="182"/>
      <c r="C132" s="182"/>
      <c r="D132" s="82" t="s">
        <v>433</v>
      </c>
      <c r="E132" s="127">
        <v>123900</v>
      </c>
      <c r="F132" s="127">
        <v>17864.01</v>
      </c>
      <c r="G132" s="127">
        <f t="shared" si="0"/>
        <v>14.418087167070215</v>
      </c>
      <c r="H132" s="68"/>
      <c r="I132" s="68"/>
      <c r="J132" s="68"/>
      <c r="K132" s="68"/>
    </row>
    <row r="133" spans="1:11" s="61" customFormat="1" ht="12">
      <c r="A133" s="182"/>
      <c r="B133" s="182"/>
      <c r="C133" s="182"/>
      <c r="D133" s="63" t="s">
        <v>506</v>
      </c>
      <c r="E133" s="126">
        <f>SUM(E134:E135)</f>
        <v>13400</v>
      </c>
      <c r="F133" s="126">
        <f>SUM(F134:F135)</f>
        <v>9252.19</v>
      </c>
      <c r="G133" s="126">
        <f t="shared" si="0"/>
        <v>69.04619402985075</v>
      </c>
      <c r="H133" s="60"/>
      <c r="I133" s="60"/>
      <c r="J133" s="60"/>
      <c r="K133" s="60"/>
    </row>
    <row r="134" spans="1:11" s="69" customFormat="1" ht="11.25">
      <c r="A134" s="182"/>
      <c r="B134" s="182"/>
      <c r="C134" s="182"/>
      <c r="D134" s="66" t="s">
        <v>427</v>
      </c>
      <c r="E134" s="127">
        <v>400</v>
      </c>
      <c r="F134" s="127">
        <v>27.7</v>
      </c>
      <c r="G134" s="127">
        <f t="shared" si="0"/>
        <v>6.925</v>
      </c>
      <c r="H134" s="68"/>
      <c r="I134" s="68"/>
      <c r="J134" s="68"/>
      <c r="K134" s="68"/>
    </row>
    <row r="135" spans="1:11" s="69" customFormat="1" ht="11.25">
      <c r="A135" s="182"/>
      <c r="B135" s="182"/>
      <c r="C135" s="182"/>
      <c r="D135" s="82" t="s">
        <v>375</v>
      </c>
      <c r="E135" s="127">
        <v>13000</v>
      </c>
      <c r="F135" s="127">
        <v>9224.49</v>
      </c>
      <c r="G135" s="127">
        <f t="shared" si="0"/>
        <v>70.95761538461538</v>
      </c>
      <c r="H135" s="68"/>
      <c r="I135" s="68"/>
      <c r="J135" s="68"/>
      <c r="K135" s="68"/>
    </row>
    <row r="136" spans="1:11" s="61" customFormat="1" ht="24">
      <c r="A136" s="182"/>
      <c r="B136" s="182"/>
      <c r="C136" s="182"/>
      <c r="D136" s="63" t="s">
        <v>512</v>
      </c>
      <c r="E136" s="126">
        <v>5000</v>
      </c>
      <c r="F136" s="126">
        <v>600</v>
      </c>
      <c r="G136" s="126">
        <f t="shared" si="0"/>
        <v>12</v>
      </c>
      <c r="H136" s="60"/>
      <c r="I136" s="60"/>
      <c r="J136" s="60"/>
      <c r="K136" s="60"/>
    </row>
    <row r="137" spans="1:12" s="32" customFormat="1" ht="12">
      <c r="A137" s="8"/>
      <c r="B137" s="8"/>
      <c r="C137" s="8"/>
      <c r="D137" s="9"/>
      <c r="E137" s="10"/>
      <c r="F137" s="10"/>
      <c r="G137" s="10"/>
      <c r="H137" s="11"/>
      <c r="I137" s="11"/>
      <c r="J137" s="11"/>
      <c r="K137" s="11"/>
      <c r="L137" s="12"/>
    </row>
    <row r="138" spans="1:11" s="61" customFormat="1" ht="12">
      <c r="A138" s="119"/>
      <c r="B138" s="119"/>
      <c r="C138" s="119"/>
      <c r="D138" s="121" t="s">
        <v>310</v>
      </c>
      <c r="E138" s="122">
        <f>SUM(E139,E143)</f>
        <v>2408649.23</v>
      </c>
      <c r="F138" s="122">
        <f>SUM(F139,F143)</f>
        <v>796494.71</v>
      </c>
      <c r="G138" s="122">
        <f t="shared" si="0"/>
        <v>33.06810722290186</v>
      </c>
      <c r="H138" s="60"/>
      <c r="I138" s="60"/>
      <c r="J138" s="60"/>
      <c r="K138" s="60"/>
    </row>
    <row r="139" spans="1:11" s="61" customFormat="1" ht="48">
      <c r="A139" s="183" t="s">
        <v>481</v>
      </c>
      <c r="B139" s="184"/>
      <c r="C139" s="185"/>
      <c r="D139" s="63" t="s">
        <v>126</v>
      </c>
      <c r="E139" s="64">
        <f>SUM(E140)</f>
        <v>2018918.29</v>
      </c>
      <c r="F139" s="64">
        <f>SUM(F140)</f>
        <v>575032.4</v>
      </c>
      <c r="G139" s="64">
        <f t="shared" si="0"/>
        <v>28.482202714603176</v>
      </c>
      <c r="H139" s="60"/>
      <c r="I139" s="60"/>
      <c r="J139" s="60"/>
      <c r="K139" s="60"/>
    </row>
    <row r="140" spans="1:11" s="61" customFormat="1" ht="24">
      <c r="A140" s="186"/>
      <c r="B140" s="187"/>
      <c r="C140" s="188"/>
      <c r="D140" s="63" t="s">
        <v>236</v>
      </c>
      <c r="E140" s="64">
        <f>SUM(E141:E142)</f>
        <v>2018918.29</v>
      </c>
      <c r="F140" s="64">
        <f>SUM(F141:F142)</f>
        <v>575032.4</v>
      </c>
      <c r="G140" s="64">
        <f>F140*100/E140</f>
        <v>28.482202714603176</v>
      </c>
      <c r="H140" s="60"/>
      <c r="I140" s="60"/>
      <c r="J140" s="60"/>
      <c r="K140" s="60"/>
    </row>
    <row r="141" spans="1:11" s="61" customFormat="1" ht="33.75">
      <c r="A141" s="186"/>
      <c r="B141" s="187"/>
      <c r="C141" s="188"/>
      <c r="D141" s="82" t="s">
        <v>231</v>
      </c>
      <c r="E141" s="64">
        <v>1135954.41</v>
      </c>
      <c r="F141" s="64">
        <v>0</v>
      </c>
      <c r="G141" s="64">
        <f>F141*100/E141</f>
        <v>0</v>
      </c>
      <c r="H141" s="60"/>
      <c r="I141" s="60"/>
      <c r="J141" s="60"/>
      <c r="K141" s="60"/>
    </row>
    <row r="142" spans="1:11" s="69" customFormat="1" ht="33.75">
      <c r="A142" s="186"/>
      <c r="B142" s="187"/>
      <c r="C142" s="188"/>
      <c r="D142" s="82" t="s">
        <v>513</v>
      </c>
      <c r="E142" s="67">
        <v>882963.88</v>
      </c>
      <c r="F142" s="67">
        <v>575032.4</v>
      </c>
      <c r="G142" s="67">
        <f>F142*100/E142</f>
        <v>65.12524611992056</v>
      </c>
      <c r="H142" s="68"/>
      <c r="I142" s="68"/>
      <c r="J142" s="68"/>
      <c r="K142" s="68"/>
    </row>
    <row r="143" spans="1:11" s="61" customFormat="1" ht="24">
      <c r="A143" s="186"/>
      <c r="B143" s="187"/>
      <c r="C143" s="188"/>
      <c r="D143" s="63" t="s">
        <v>230</v>
      </c>
      <c r="E143" s="64">
        <f>SUM(E144,E150)</f>
        <v>389730.94</v>
      </c>
      <c r="F143" s="64">
        <f>SUM(F144,F150)</f>
        <v>221462.31</v>
      </c>
      <c r="G143" s="64">
        <f aca="true" t="shared" si="7" ref="G143:G273">F143*100/E143</f>
        <v>56.824410707551216</v>
      </c>
      <c r="H143" s="60"/>
      <c r="I143" s="60"/>
      <c r="J143" s="60"/>
      <c r="K143" s="60"/>
    </row>
    <row r="144" spans="1:11" s="61" customFormat="1" ht="24">
      <c r="A144" s="186"/>
      <c r="B144" s="187"/>
      <c r="C144" s="188"/>
      <c r="D144" s="63" t="s">
        <v>236</v>
      </c>
      <c r="E144" s="64">
        <f>SUM(E145:E149)</f>
        <v>269157.45</v>
      </c>
      <c r="F144" s="64">
        <f>SUM(F145:F149)</f>
        <v>140965.31</v>
      </c>
      <c r="G144" s="64">
        <f t="shared" si="7"/>
        <v>52.372806325814125</v>
      </c>
      <c r="H144" s="60"/>
      <c r="I144" s="60"/>
      <c r="J144" s="60"/>
      <c r="K144" s="60"/>
    </row>
    <row r="145" spans="1:11" s="69" customFormat="1" ht="33.75">
      <c r="A145" s="186"/>
      <c r="B145" s="187"/>
      <c r="C145" s="188"/>
      <c r="D145" s="82" t="s">
        <v>231</v>
      </c>
      <c r="E145" s="67">
        <v>5000</v>
      </c>
      <c r="F145" s="67">
        <v>4000</v>
      </c>
      <c r="G145" s="67">
        <f t="shared" si="7"/>
        <v>80</v>
      </c>
      <c r="H145" s="68"/>
      <c r="I145" s="68"/>
      <c r="J145" s="68"/>
      <c r="K145" s="68"/>
    </row>
    <row r="146" spans="1:11" s="69" customFormat="1" ht="33.75">
      <c r="A146" s="186"/>
      <c r="B146" s="187"/>
      <c r="C146" s="188"/>
      <c r="D146" s="82" t="s">
        <v>232</v>
      </c>
      <c r="E146" s="67">
        <v>16000</v>
      </c>
      <c r="F146" s="67">
        <v>0</v>
      </c>
      <c r="G146" s="67">
        <f t="shared" si="7"/>
        <v>0</v>
      </c>
      <c r="H146" s="68"/>
      <c r="I146" s="68"/>
      <c r="J146" s="68"/>
      <c r="K146" s="68"/>
    </row>
    <row r="147" spans="1:11" s="69" customFormat="1" ht="33.75">
      <c r="A147" s="186"/>
      <c r="B147" s="187"/>
      <c r="C147" s="188"/>
      <c r="D147" s="82" t="s">
        <v>233</v>
      </c>
      <c r="E147" s="67">
        <v>13000</v>
      </c>
      <c r="F147" s="67">
        <v>0</v>
      </c>
      <c r="G147" s="67">
        <f t="shared" si="7"/>
        <v>0</v>
      </c>
      <c r="H147" s="68"/>
      <c r="I147" s="68"/>
      <c r="J147" s="68"/>
      <c r="K147" s="68"/>
    </row>
    <row r="148" spans="1:11" s="69" customFormat="1" ht="33.75">
      <c r="A148" s="186"/>
      <c r="B148" s="187"/>
      <c r="C148" s="188"/>
      <c r="D148" s="82" t="s">
        <v>234</v>
      </c>
      <c r="E148" s="67">
        <v>205157.45</v>
      </c>
      <c r="F148" s="67">
        <v>136965.31</v>
      </c>
      <c r="G148" s="67">
        <f t="shared" si="7"/>
        <v>66.76107058261837</v>
      </c>
      <c r="H148" s="68"/>
      <c r="I148" s="68"/>
      <c r="J148" s="68"/>
      <c r="K148" s="68"/>
    </row>
    <row r="149" spans="1:11" s="69" customFormat="1" ht="22.5">
      <c r="A149" s="186"/>
      <c r="B149" s="187"/>
      <c r="C149" s="188"/>
      <c r="D149" s="82" t="s">
        <v>235</v>
      </c>
      <c r="E149" s="67">
        <v>30000</v>
      </c>
      <c r="F149" s="67">
        <v>0</v>
      </c>
      <c r="G149" s="67">
        <f t="shared" si="7"/>
        <v>0</v>
      </c>
      <c r="H149" s="68"/>
      <c r="I149" s="68"/>
      <c r="J149" s="68"/>
      <c r="K149" s="68"/>
    </row>
    <row r="150" spans="1:11" s="61" customFormat="1" ht="24">
      <c r="A150" s="186"/>
      <c r="B150" s="187"/>
      <c r="C150" s="188"/>
      <c r="D150" s="63" t="s">
        <v>536</v>
      </c>
      <c r="E150" s="64">
        <f>SUM(E151)</f>
        <v>120573.49</v>
      </c>
      <c r="F150" s="64">
        <f>SUM(F151)</f>
        <v>80497</v>
      </c>
      <c r="G150" s="64">
        <f t="shared" si="7"/>
        <v>66.76177325546436</v>
      </c>
      <c r="H150" s="60"/>
      <c r="I150" s="60"/>
      <c r="J150" s="60"/>
      <c r="K150" s="60"/>
    </row>
    <row r="151" spans="1:11" s="69" customFormat="1" ht="11.25" customHeight="1">
      <c r="A151" s="189"/>
      <c r="B151" s="190"/>
      <c r="C151" s="191"/>
      <c r="D151" s="66" t="s">
        <v>396</v>
      </c>
      <c r="E151" s="67">
        <v>120573.49</v>
      </c>
      <c r="F151" s="67">
        <v>80497</v>
      </c>
      <c r="G151" s="67">
        <f t="shared" si="7"/>
        <v>66.76177325546436</v>
      </c>
      <c r="H151" s="68"/>
      <c r="I151" s="68"/>
      <c r="J151" s="68"/>
      <c r="K151" s="68"/>
    </row>
    <row r="152" spans="1:11" s="12" customFormat="1" ht="12">
      <c r="A152" s="8"/>
      <c r="B152" s="8"/>
      <c r="C152" s="8"/>
      <c r="D152" s="9"/>
      <c r="E152" s="10"/>
      <c r="F152" s="10"/>
      <c r="G152" s="10"/>
      <c r="H152" s="11"/>
      <c r="I152" s="11"/>
      <c r="J152" s="11"/>
      <c r="K152" s="11"/>
    </row>
    <row r="153" spans="1:11" s="56" customFormat="1" ht="12">
      <c r="A153" s="52"/>
      <c r="B153" s="52"/>
      <c r="C153" s="52">
        <v>70095</v>
      </c>
      <c r="D153" s="53" t="s">
        <v>295</v>
      </c>
      <c r="E153" s="54">
        <f>SUM(E154,E162)</f>
        <v>1209648.32</v>
      </c>
      <c r="F153" s="54">
        <f>SUM(F154,F162)</f>
        <v>614775.69</v>
      </c>
      <c r="G153" s="54">
        <f t="shared" si="7"/>
        <v>50.8226796032751</v>
      </c>
      <c r="H153" s="55"/>
      <c r="I153" s="55"/>
      <c r="J153" s="55"/>
      <c r="K153" s="55"/>
    </row>
    <row r="154" spans="1:11" s="61" customFormat="1" ht="12">
      <c r="A154" s="57"/>
      <c r="B154" s="57"/>
      <c r="C154" s="57"/>
      <c r="D154" s="58" t="s">
        <v>296</v>
      </c>
      <c r="E154" s="59">
        <f>SUM(E155,E157)</f>
        <v>710375.3</v>
      </c>
      <c r="F154" s="59">
        <f>SUM(F155,F157)</f>
        <v>460000</v>
      </c>
      <c r="G154" s="59">
        <f t="shared" si="7"/>
        <v>64.75450371092576</v>
      </c>
      <c r="H154" s="60"/>
      <c r="I154" s="60"/>
      <c r="J154" s="60"/>
      <c r="K154" s="60"/>
    </row>
    <row r="155" spans="1:11" s="61" customFormat="1" ht="24">
      <c r="A155" s="183" t="s">
        <v>481</v>
      </c>
      <c r="B155" s="184"/>
      <c r="C155" s="185"/>
      <c r="D155" s="63" t="s">
        <v>392</v>
      </c>
      <c r="E155" s="64">
        <f>SUM(E156)</f>
        <v>675875.3</v>
      </c>
      <c r="F155" s="64">
        <f>SUM(F156)</f>
        <v>460000</v>
      </c>
      <c r="G155" s="64">
        <f t="shared" si="7"/>
        <v>68.0598921132345</v>
      </c>
      <c r="H155" s="60"/>
      <c r="I155" s="60"/>
      <c r="J155" s="60"/>
      <c r="K155" s="60"/>
    </row>
    <row r="156" spans="1:11" s="69" customFormat="1" ht="69.75" customHeight="1">
      <c r="A156" s="186"/>
      <c r="B156" s="187"/>
      <c r="C156" s="188"/>
      <c r="D156" s="82" t="s">
        <v>466</v>
      </c>
      <c r="E156" s="67">
        <v>675875.3</v>
      </c>
      <c r="F156" s="67">
        <v>460000</v>
      </c>
      <c r="G156" s="67">
        <f t="shared" si="7"/>
        <v>68.0598921132345</v>
      </c>
      <c r="H156" s="68"/>
      <c r="I156" s="68"/>
      <c r="J156" s="68"/>
      <c r="K156" s="68"/>
    </row>
    <row r="157" spans="1:11" s="61" customFormat="1" ht="24" customHeight="1">
      <c r="A157" s="186"/>
      <c r="B157" s="187"/>
      <c r="C157" s="188"/>
      <c r="D157" s="63" t="s">
        <v>368</v>
      </c>
      <c r="E157" s="64">
        <f aca="true" t="shared" si="8" ref="E157:F159">SUM(E158)</f>
        <v>34500</v>
      </c>
      <c r="F157" s="64">
        <f t="shared" si="8"/>
        <v>0</v>
      </c>
      <c r="G157" s="67">
        <f t="shared" si="7"/>
        <v>0</v>
      </c>
      <c r="H157" s="60"/>
      <c r="I157" s="60"/>
      <c r="J157" s="60"/>
      <c r="K157" s="60"/>
    </row>
    <row r="158" spans="1:11" s="61" customFormat="1" ht="24">
      <c r="A158" s="186"/>
      <c r="B158" s="187"/>
      <c r="C158" s="188"/>
      <c r="D158" s="63" t="s">
        <v>394</v>
      </c>
      <c r="E158" s="64">
        <f t="shared" si="8"/>
        <v>34500</v>
      </c>
      <c r="F158" s="64">
        <f t="shared" si="8"/>
        <v>0</v>
      </c>
      <c r="G158" s="67">
        <f t="shared" si="7"/>
        <v>0</v>
      </c>
      <c r="H158" s="60"/>
      <c r="I158" s="60"/>
      <c r="J158" s="60"/>
      <c r="K158" s="60"/>
    </row>
    <row r="159" spans="1:11" s="61" customFormat="1" ht="12">
      <c r="A159" s="186"/>
      <c r="B159" s="187"/>
      <c r="C159" s="188"/>
      <c r="D159" s="63" t="s">
        <v>153</v>
      </c>
      <c r="E159" s="64">
        <f t="shared" si="8"/>
        <v>34500</v>
      </c>
      <c r="F159" s="64">
        <f t="shared" si="8"/>
        <v>0</v>
      </c>
      <c r="G159" s="67">
        <f t="shared" si="7"/>
        <v>0</v>
      </c>
      <c r="H159" s="60"/>
      <c r="I159" s="60"/>
      <c r="J159" s="60"/>
      <c r="K159" s="60"/>
    </row>
    <row r="160" spans="1:11" s="69" customFormat="1" ht="54" customHeight="1">
      <c r="A160" s="189"/>
      <c r="B160" s="190"/>
      <c r="C160" s="191"/>
      <c r="D160" s="82" t="s">
        <v>237</v>
      </c>
      <c r="E160" s="67">
        <v>34500</v>
      </c>
      <c r="F160" s="67">
        <v>0</v>
      </c>
      <c r="G160" s="67">
        <f t="shared" si="7"/>
        <v>0</v>
      </c>
      <c r="H160" s="68"/>
      <c r="I160" s="68"/>
      <c r="J160" s="68"/>
      <c r="K160" s="68"/>
    </row>
    <row r="161" spans="1:11" s="61" customFormat="1" ht="12">
      <c r="A161" s="70"/>
      <c r="B161" s="70"/>
      <c r="C161" s="70"/>
      <c r="D161" s="63"/>
      <c r="E161" s="64"/>
      <c r="F161" s="64"/>
      <c r="G161" s="64"/>
      <c r="H161" s="60"/>
      <c r="I161" s="60"/>
      <c r="J161" s="60"/>
      <c r="K161" s="60"/>
    </row>
    <row r="162" spans="1:11" s="61" customFormat="1" ht="12">
      <c r="A162" s="120"/>
      <c r="B162" s="120"/>
      <c r="C162" s="120"/>
      <c r="D162" s="121" t="s">
        <v>310</v>
      </c>
      <c r="E162" s="122">
        <f>SUM(E163,E166)</f>
        <v>499273.02</v>
      </c>
      <c r="F162" s="122">
        <f>SUM(F163,F166)</f>
        <v>154775.69</v>
      </c>
      <c r="G162" s="122">
        <f aca="true" t="shared" si="9" ref="G162:G170">F162*100/E162</f>
        <v>31.000211066882805</v>
      </c>
      <c r="H162" s="60"/>
      <c r="I162" s="60"/>
      <c r="J162" s="60"/>
      <c r="K162" s="60"/>
    </row>
    <row r="163" spans="1:11" s="61" customFormat="1" ht="48">
      <c r="A163" s="183" t="s">
        <v>481</v>
      </c>
      <c r="B163" s="184"/>
      <c r="C163" s="185"/>
      <c r="D163" s="63" t="s">
        <v>126</v>
      </c>
      <c r="E163" s="64">
        <f>SUM(E164)</f>
        <v>334497.33</v>
      </c>
      <c r="F163" s="64">
        <f>SUM(F164)</f>
        <v>0</v>
      </c>
      <c r="G163" s="64">
        <f t="shared" si="9"/>
        <v>0</v>
      </c>
      <c r="H163" s="60"/>
      <c r="I163" s="60"/>
      <c r="J163" s="60"/>
      <c r="K163" s="60"/>
    </row>
    <row r="164" spans="1:11" s="61" customFormat="1" ht="69" customHeight="1">
      <c r="A164" s="186"/>
      <c r="B164" s="187"/>
      <c r="C164" s="188"/>
      <c r="D164" s="72" t="s">
        <v>2</v>
      </c>
      <c r="E164" s="64">
        <f>SUM(E165)</f>
        <v>334497.33</v>
      </c>
      <c r="F164" s="64">
        <f>SUM(F165)</f>
        <v>0</v>
      </c>
      <c r="G164" s="64">
        <f t="shared" si="9"/>
        <v>0</v>
      </c>
      <c r="H164" s="60"/>
      <c r="I164" s="60"/>
      <c r="J164" s="60"/>
      <c r="K164" s="60"/>
    </row>
    <row r="165" spans="1:11" s="69" customFormat="1" ht="45">
      <c r="A165" s="186"/>
      <c r="B165" s="187"/>
      <c r="C165" s="188"/>
      <c r="D165" s="66" t="s">
        <v>238</v>
      </c>
      <c r="E165" s="67">
        <v>334497.33</v>
      </c>
      <c r="F165" s="67">
        <v>0</v>
      </c>
      <c r="G165" s="67">
        <f t="shared" si="9"/>
        <v>0</v>
      </c>
      <c r="H165" s="68"/>
      <c r="I165" s="68"/>
      <c r="J165" s="68"/>
      <c r="K165" s="68"/>
    </row>
    <row r="166" spans="1:11" s="61" customFormat="1" ht="24">
      <c r="A166" s="186"/>
      <c r="B166" s="187"/>
      <c r="C166" s="188"/>
      <c r="D166" s="63" t="s">
        <v>239</v>
      </c>
      <c r="E166" s="64">
        <f>SUM(E167)</f>
        <v>164775.69</v>
      </c>
      <c r="F166" s="64">
        <f>SUM(F167)</f>
        <v>154775.69</v>
      </c>
      <c r="G166" s="64">
        <f t="shared" si="9"/>
        <v>93.93114360498203</v>
      </c>
      <c r="H166" s="60"/>
      <c r="I166" s="60"/>
      <c r="J166" s="60"/>
      <c r="K166" s="60"/>
    </row>
    <row r="167" spans="1:11" s="61" customFormat="1" ht="69" customHeight="1">
      <c r="A167" s="186"/>
      <c r="B167" s="187"/>
      <c r="C167" s="188"/>
      <c r="D167" s="72" t="s">
        <v>2</v>
      </c>
      <c r="E167" s="64">
        <f>SUM(E168:E170)</f>
        <v>164775.69</v>
      </c>
      <c r="F167" s="64">
        <f>SUM(F168:F170)</f>
        <v>154775.69</v>
      </c>
      <c r="G167" s="64">
        <f t="shared" si="9"/>
        <v>93.93114360498203</v>
      </c>
      <c r="H167" s="60"/>
      <c r="I167" s="60"/>
      <c r="J167" s="60"/>
      <c r="K167" s="60"/>
    </row>
    <row r="168" spans="1:11" s="69" customFormat="1" ht="75.75" customHeight="1">
      <c r="A168" s="186"/>
      <c r="B168" s="187"/>
      <c r="C168" s="188"/>
      <c r="D168" s="82" t="s">
        <v>240</v>
      </c>
      <c r="E168" s="67">
        <v>108975.69</v>
      </c>
      <c r="F168" s="67">
        <v>108975.69</v>
      </c>
      <c r="G168" s="64">
        <f t="shared" si="9"/>
        <v>100</v>
      </c>
      <c r="H168" s="68"/>
      <c r="I168" s="68"/>
      <c r="J168" s="68"/>
      <c r="K168" s="68"/>
    </row>
    <row r="169" spans="1:11" s="69" customFormat="1" ht="36" customHeight="1">
      <c r="A169" s="186"/>
      <c r="B169" s="187"/>
      <c r="C169" s="188"/>
      <c r="D169" s="66" t="s">
        <v>241</v>
      </c>
      <c r="E169" s="67">
        <v>10000</v>
      </c>
      <c r="F169" s="67">
        <v>0</v>
      </c>
      <c r="G169" s="64">
        <f t="shared" si="9"/>
        <v>0</v>
      </c>
      <c r="H169" s="68"/>
      <c r="I169" s="68"/>
      <c r="J169" s="68"/>
      <c r="K169" s="68"/>
    </row>
    <row r="170" spans="1:11" s="69" customFormat="1" ht="37.5" customHeight="1">
      <c r="A170" s="189"/>
      <c r="B170" s="190"/>
      <c r="C170" s="191"/>
      <c r="D170" s="82" t="s">
        <v>242</v>
      </c>
      <c r="E170" s="67">
        <v>45800</v>
      </c>
      <c r="F170" s="67">
        <v>45800</v>
      </c>
      <c r="G170" s="64">
        <f t="shared" si="9"/>
        <v>100</v>
      </c>
      <c r="H170" s="68"/>
      <c r="I170" s="68"/>
      <c r="J170" s="68"/>
      <c r="K170" s="68"/>
    </row>
    <row r="171" spans="1:11" s="12" customFormat="1" ht="12" customHeight="1">
      <c r="A171" s="8"/>
      <c r="B171" s="8"/>
      <c r="C171" s="8"/>
      <c r="D171" s="13"/>
      <c r="E171" s="14"/>
      <c r="F171" s="14"/>
      <c r="G171" s="14"/>
      <c r="H171" s="11"/>
      <c r="I171" s="11"/>
      <c r="J171" s="11"/>
      <c r="K171" s="11"/>
    </row>
    <row r="172" spans="1:11" s="61" customFormat="1" ht="12">
      <c r="A172" s="78" t="s">
        <v>438</v>
      </c>
      <c r="B172" s="78">
        <v>710</v>
      </c>
      <c r="C172" s="78"/>
      <c r="D172" s="79" t="s">
        <v>280</v>
      </c>
      <c r="E172" s="80">
        <f>SUM(E174,E181)</f>
        <v>135214.5</v>
      </c>
      <c r="F172" s="80">
        <f>SUM(F174,F181)</f>
        <v>6190.8</v>
      </c>
      <c r="G172" s="80">
        <f t="shared" si="7"/>
        <v>4.578503045161576</v>
      </c>
      <c r="H172" s="60"/>
      <c r="I172" s="60"/>
      <c r="J172" s="60"/>
      <c r="K172" s="60"/>
    </row>
    <row r="173" spans="1:11" s="61" customFormat="1" ht="12" customHeight="1">
      <c r="A173" s="70"/>
      <c r="B173" s="70"/>
      <c r="C173" s="70"/>
      <c r="D173" s="72"/>
      <c r="E173" s="73"/>
      <c r="F173" s="73"/>
      <c r="G173" s="73"/>
      <c r="H173" s="60"/>
      <c r="I173" s="60"/>
      <c r="J173" s="60"/>
      <c r="K173" s="60"/>
    </row>
    <row r="174" spans="1:11" s="84" customFormat="1" ht="24">
      <c r="A174" s="52"/>
      <c r="B174" s="52"/>
      <c r="C174" s="52" t="s">
        <v>273</v>
      </c>
      <c r="D174" s="53" t="s">
        <v>345</v>
      </c>
      <c r="E174" s="54">
        <f>E175</f>
        <v>134714.5</v>
      </c>
      <c r="F174" s="54">
        <f>F175</f>
        <v>6190.8</v>
      </c>
      <c r="G174" s="54">
        <f t="shared" si="7"/>
        <v>4.595496401649414</v>
      </c>
      <c r="H174" s="83"/>
      <c r="I174" s="83"/>
      <c r="J174" s="83"/>
      <c r="K174" s="83"/>
    </row>
    <row r="175" spans="1:11" s="61" customFormat="1" ht="13.5" customHeight="1">
      <c r="A175" s="57"/>
      <c r="B175" s="57"/>
      <c r="C175" s="57"/>
      <c r="D175" s="58" t="s">
        <v>293</v>
      </c>
      <c r="E175" s="59">
        <f>SUM(E176)</f>
        <v>134714.5</v>
      </c>
      <c r="F175" s="59">
        <f>SUM(F176)</f>
        <v>6190.8</v>
      </c>
      <c r="G175" s="59">
        <f t="shared" si="7"/>
        <v>4.595496401649414</v>
      </c>
      <c r="H175" s="60"/>
      <c r="I175" s="60"/>
      <c r="J175" s="60"/>
      <c r="K175" s="60"/>
    </row>
    <row r="176" spans="1:11" s="61" customFormat="1" ht="24">
      <c r="A176" s="182" t="s">
        <v>481</v>
      </c>
      <c r="B176" s="182"/>
      <c r="C176" s="182"/>
      <c r="D176" s="63" t="s">
        <v>367</v>
      </c>
      <c r="E176" s="64">
        <f>SUM(E177)</f>
        <v>134714.5</v>
      </c>
      <c r="F176" s="64">
        <f>SUM(F177)</f>
        <v>6190.8</v>
      </c>
      <c r="G176" s="64">
        <f t="shared" si="7"/>
        <v>4.595496401649414</v>
      </c>
      <c r="H176" s="60"/>
      <c r="I176" s="60"/>
      <c r="J176" s="60"/>
      <c r="K176" s="60"/>
    </row>
    <row r="177" spans="1:11" s="61" customFormat="1" ht="24">
      <c r="A177" s="182"/>
      <c r="B177" s="182"/>
      <c r="C177" s="182"/>
      <c r="D177" s="63" t="s">
        <v>393</v>
      </c>
      <c r="E177" s="64">
        <f>SUM(E178:E179)</f>
        <v>134714.5</v>
      </c>
      <c r="F177" s="64">
        <f>SUM(F178:F179)</f>
        <v>6190.8</v>
      </c>
      <c r="G177" s="64">
        <f t="shared" si="7"/>
        <v>4.595496401649414</v>
      </c>
      <c r="H177" s="60"/>
      <c r="I177" s="60"/>
      <c r="J177" s="60"/>
      <c r="K177" s="60"/>
    </row>
    <row r="178" spans="1:11" s="61" customFormat="1" ht="12">
      <c r="A178" s="182"/>
      <c r="B178" s="182"/>
      <c r="C178" s="182"/>
      <c r="D178" s="63" t="s">
        <v>499</v>
      </c>
      <c r="E178" s="64">
        <v>132714.5</v>
      </c>
      <c r="F178" s="64">
        <v>6051</v>
      </c>
      <c r="G178" s="64">
        <f t="shared" si="7"/>
        <v>4.5594113680117845</v>
      </c>
      <c r="H178" s="60"/>
      <c r="I178" s="60"/>
      <c r="J178" s="60"/>
      <c r="K178" s="60"/>
    </row>
    <row r="179" spans="1:11" s="61" customFormat="1" ht="12">
      <c r="A179" s="182"/>
      <c r="B179" s="182"/>
      <c r="C179" s="182"/>
      <c r="D179" s="63" t="s">
        <v>501</v>
      </c>
      <c r="E179" s="64">
        <v>2000</v>
      </c>
      <c r="F179" s="64">
        <v>139.8</v>
      </c>
      <c r="G179" s="64">
        <f t="shared" si="7"/>
        <v>6.990000000000001</v>
      </c>
      <c r="H179" s="60"/>
      <c r="I179" s="60"/>
      <c r="J179" s="60"/>
      <c r="K179" s="60"/>
    </row>
    <row r="180" spans="1:11" s="61" customFormat="1" ht="13.5" customHeight="1">
      <c r="A180" s="70"/>
      <c r="B180" s="70"/>
      <c r="C180" s="70"/>
      <c r="D180" s="72"/>
      <c r="E180" s="73"/>
      <c r="F180" s="73"/>
      <c r="G180" s="73"/>
      <c r="H180" s="60"/>
      <c r="I180" s="60"/>
      <c r="J180" s="60"/>
      <c r="K180" s="60"/>
    </row>
    <row r="181" spans="1:11" s="84" customFormat="1" ht="12">
      <c r="A181" s="52"/>
      <c r="B181" s="52"/>
      <c r="C181" s="52" t="s">
        <v>359</v>
      </c>
      <c r="D181" s="53" t="s">
        <v>360</v>
      </c>
      <c r="E181" s="54">
        <f>E182</f>
        <v>500</v>
      </c>
      <c r="F181" s="54">
        <f>F182</f>
        <v>0</v>
      </c>
      <c r="G181" s="54">
        <f t="shared" si="7"/>
        <v>0</v>
      </c>
      <c r="H181" s="83"/>
      <c r="I181" s="83"/>
      <c r="J181" s="83"/>
      <c r="K181" s="83"/>
    </row>
    <row r="182" spans="1:11" s="61" customFormat="1" ht="14.25" customHeight="1">
      <c r="A182" s="57"/>
      <c r="B182" s="57"/>
      <c r="C182" s="57"/>
      <c r="D182" s="58" t="s">
        <v>296</v>
      </c>
      <c r="E182" s="59">
        <f aca="true" t="shared" si="10" ref="E182:F184">SUM(E183)</f>
        <v>500</v>
      </c>
      <c r="F182" s="59">
        <f t="shared" si="10"/>
        <v>0</v>
      </c>
      <c r="G182" s="59">
        <f t="shared" si="7"/>
        <v>0</v>
      </c>
      <c r="H182" s="60"/>
      <c r="I182" s="60"/>
      <c r="J182" s="60"/>
      <c r="K182" s="60"/>
    </row>
    <row r="183" spans="1:11" s="61" customFormat="1" ht="24">
      <c r="A183" s="183" t="s">
        <v>481</v>
      </c>
      <c r="B183" s="184"/>
      <c r="C183" s="185"/>
      <c r="D183" s="63" t="s">
        <v>367</v>
      </c>
      <c r="E183" s="64">
        <f t="shared" si="10"/>
        <v>500</v>
      </c>
      <c r="F183" s="64">
        <f t="shared" si="10"/>
        <v>0</v>
      </c>
      <c r="G183" s="64">
        <f t="shared" si="7"/>
        <v>0</v>
      </c>
      <c r="H183" s="60"/>
      <c r="I183" s="60"/>
      <c r="J183" s="60"/>
      <c r="K183" s="60"/>
    </row>
    <row r="184" spans="1:11" s="61" customFormat="1" ht="24">
      <c r="A184" s="186"/>
      <c r="B184" s="187"/>
      <c r="C184" s="188"/>
      <c r="D184" s="63" t="s">
        <v>393</v>
      </c>
      <c r="E184" s="64">
        <f t="shared" si="10"/>
        <v>500</v>
      </c>
      <c r="F184" s="64">
        <f t="shared" si="10"/>
        <v>0</v>
      </c>
      <c r="G184" s="64">
        <f t="shared" si="7"/>
        <v>0</v>
      </c>
      <c r="H184" s="60"/>
      <c r="I184" s="60"/>
      <c r="J184" s="60"/>
      <c r="K184" s="60"/>
    </row>
    <row r="185" spans="1:11" s="61" customFormat="1" ht="12">
      <c r="A185" s="186"/>
      <c r="B185" s="187"/>
      <c r="C185" s="188"/>
      <c r="D185" s="63" t="s">
        <v>497</v>
      </c>
      <c r="E185" s="64">
        <v>500</v>
      </c>
      <c r="F185" s="64">
        <v>0</v>
      </c>
      <c r="G185" s="64">
        <f t="shared" si="7"/>
        <v>0</v>
      </c>
      <c r="H185" s="60"/>
      <c r="I185" s="60"/>
      <c r="J185" s="60"/>
      <c r="K185" s="60"/>
    </row>
    <row r="186" spans="1:11" s="132" customFormat="1" ht="85.5" customHeight="1">
      <c r="A186" s="189"/>
      <c r="B186" s="190"/>
      <c r="C186" s="191"/>
      <c r="D186" s="129" t="s">
        <v>70</v>
      </c>
      <c r="E186" s="130"/>
      <c r="F186" s="130"/>
      <c r="G186" s="130"/>
      <c r="H186" s="131"/>
      <c r="I186" s="131"/>
      <c r="J186" s="131"/>
      <c r="K186" s="131"/>
    </row>
    <row r="187" spans="1:11" s="12" customFormat="1" ht="12">
      <c r="A187" s="8"/>
      <c r="B187" s="8"/>
      <c r="C187" s="8"/>
      <c r="D187" s="9"/>
      <c r="E187" s="10"/>
      <c r="F187" s="10"/>
      <c r="G187" s="10"/>
      <c r="H187" s="11"/>
      <c r="I187" s="11"/>
      <c r="J187" s="11"/>
      <c r="K187" s="11"/>
    </row>
    <row r="188" spans="1:11" s="61" customFormat="1" ht="12">
      <c r="A188" s="78" t="s">
        <v>531</v>
      </c>
      <c r="B188" s="78">
        <v>750</v>
      </c>
      <c r="C188" s="78"/>
      <c r="D188" s="79" t="s">
        <v>282</v>
      </c>
      <c r="E188" s="142">
        <f>SUM(E190,E201,E212,E250,E267)</f>
        <v>5114861.22</v>
      </c>
      <c r="F188" s="142">
        <f>SUM(F190,F201,F212,F250,F267)</f>
        <v>2392113.2500000005</v>
      </c>
      <c r="G188" s="142">
        <f t="shared" si="7"/>
        <v>46.76790135862182</v>
      </c>
      <c r="H188" s="60"/>
      <c r="I188" s="60"/>
      <c r="J188" s="60"/>
      <c r="K188" s="60"/>
    </row>
    <row r="189" spans="1:11" s="61" customFormat="1" ht="12">
      <c r="A189" s="70"/>
      <c r="B189" s="70"/>
      <c r="C189" s="70"/>
      <c r="D189" s="72"/>
      <c r="E189" s="73"/>
      <c r="F189" s="73"/>
      <c r="G189" s="73"/>
      <c r="H189" s="60"/>
      <c r="I189" s="60"/>
      <c r="J189" s="60"/>
      <c r="K189" s="60"/>
    </row>
    <row r="190" spans="1:11" s="56" customFormat="1" ht="12">
      <c r="A190" s="52"/>
      <c r="B190" s="52"/>
      <c r="C190" s="52">
        <v>75011</v>
      </c>
      <c r="D190" s="53" t="s">
        <v>342</v>
      </c>
      <c r="E190" s="54">
        <f>E191</f>
        <v>76774</v>
      </c>
      <c r="F190" s="54">
        <f>F191</f>
        <v>39565</v>
      </c>
      <c r="G190" s="54">
        <f t="shared" si="7"/>
        <v>51.53437361606794</v>
      </c>
      <c r="H190" s="55"/>
      <c r="I190" s="55"/>
      <c r="J190" s="55"/>
      <c r="K190" s="55"/>
    </row>
    <row r="191" spans="1:11" s="61" customFormat="1" ht="12">
      <c r="A191" s="57"/>
      <c r="B191" s="57"/>
      <c r="C191" s="57"/>
      <c r="D191" s="58" t="s">
        <v>296</v>
      </c>
      <c r="E191" s="128">
        <f>SUM(E192)</f>
        <v>76774</v>
      </c>
      <c r="F191" s="128">
        <f>SUM(F192)</f>
        <v>39565</v>
      </c>
      <c r="G191" s="128">
        <f t="shared" si="7"/>
        <v>51.53437361606794</v>
      </c>
      <c r="H191" s="60"/>
      <c r="I191" s="60"/>
      <c r="J191" s="60"/>
      <c r="K191" s="60"/>
    </row>
    <row r="192" spans="1:11" s="61" customFormat="1" ht="24">
      <c r="A192" s="186" t="s">
        <v>481</v>
      </c>
      <c r="B192" s="187"/>
      <c r="C192" s="188"/>
      <c r="D192" s="63" t="s">
        <v>367</v>
      </c>
      <c r="E192" s="126">
        <f>SUM(E193,E197)</f>
        <v>76774</v>
      </c>
      <c r="F192" s="126">
        <f>SUM(F193,F197)</f>
        <v>39565</v>
      </c>
      <c r="G192" s="126">
        <f t="shared" si="7"/>
        <v>51.53437361606794</v>
      </c>
      <c r="H192" s="60"/>
      <c r="I192" s="60"/>
      <c r="J192" s="60"/>
      <c r="K192" s="60"/>
    </row>
    <row r="193" spans="1:11" s="61" customFormat="1" ht="24">
      <c r="A193" s="186"/>
      <c r="B193" s="187"/>
      <c r="C193" s="188"/>
      <c r="D193" s="63" t="s">
        <v>399</v>
      </c>
      <c r="E193" s="64">
        <f>SUM(E194:E196)</f>
        <v>76419</v>
      </c>
      <c r="F193" s="64">
        <f>SUM(F194:F196)</f>
        <v>39565</v>
      </c>
      <c r="G193" s="64">
        <f t="shared" si="7"/>
        <v>51.77377353799448</v>
      </c>
      <c r="H193" s="60"/>
      <c r="I193" s="60"/>
      <c r="J193" s="60"/>
      <c r="K193" s="60"/>
    </row>
    <row r="194" spans="1:11" s="61" customFormat="1" ht="24">
      <c r="A194" s="186"/>
      <c r="B194" s="187"/>
      <c r="C194" s="188"/>
      <c r="D194" s="63" t="s">
        <v>496</v>
      </c>
      <c r="E194" s="64">
        <v>63874.12</v>
      </c>
      <c r="F194" s="64">
        <v>33070.05</v>
      </c>
      <c r="G194" s="64">
        <f t="shared" si="7"/>
        <v>51.77378568972849</v>
      </c>
      <c r="H194" s="60"/>
      <c r="I194" s="60"/>
      <c r="J194" s="60"/>
      <c r="K194" s="60"/>
    </row>
    <row r="195" spans="1:11" s="61" customFormat="1" ht="12">
      <c r="A195" s="186"/>
      <c r="B195" s="187"/>
      <c r="C195" s="188"/>
      <c r="D195" s="63" t="s">
        <v>514</v>
      </c>
      <c r="E195" s="64">
        <v>10979.96</v>
      </c>
      <c r="F195" s="64">
        <v>5684.73</v>
      </c>
      <c r="G195" s="64">
        <f t="shared" si="7"/>
        <v>51.77368587863708</v>
      </c>
      <c r="H195" s="60"/>
      <c r="I195" s="60"/>
      <c r="J195" s="60"/>
      <c r="K195" s="60"/>
    </row>
    <row r="196" spans="1:11" s="61" customFormat="1" ht="12">
      <c r="A196" s="186"/>
      <c r="B196" s="187"/>
      <c r="C196" s="188"/>
      <c r="D196" s="63" t="s">
        <v>515</v>
      </c>
      <c r="E196" s="64">
        <v>1564.92</v>
      </c>
      <c r="F196" s="64">
        <v>810.22</v>
      </c>
      <c r="G196" s="64">
        <f t="shared" si="7"/>
        <v>51.77389259514863</v>
      </c>
      <c r="H196" s="60"/>
      <c r="I196" s="60"/>
      <c r="J196" s="60"/>
      <c r="K196" s="60"/>
    </row>
    <row r="197" spans="1:11" s="61" customFormat="1" ht="24">
      <c r="A197" s="186"/>
      <c r="B197" s="187"/>
      <c r="C197" s="188"/>
      <c r="D197" s="63" t="s">
        <v>395</v>
      </c>
      <c r="E197" s="64">
        <f>SUM(E198:E198)</f>
        <v>355</v>
      </c>
      <c r="F197" s="64">
        <f>SUM(F198:F198)</f>
        <v>0</v>
      </c>
      <c r="G197" s="64">
        <f t="shared" si="7"/>
        <v>0</v>
      </c>
      <c r="H197" s="60"/>
      <c r="I197" s="60"/>
      <c r="J197" s="60"/>
      <c r="K197" s="60"/>
    </row>
    <row r="198" spans="1:11" s="61" customFormat="1" ht="12">
      <c r="A198" s="186"/>
      <c r="B198" s="187"/>
      <c r="C198" s="188"/>
      <c r="D198" s="63" t="s">
        <v>497</v>
      </c>
      <c r="E198" s="64">
        <v>355</v>
      </c>
      <c r="F198" s="64">
        <v>0</v>
      </c>
      <c r="G198" s="64">
        <f t="shared" si="7"/>
        <v>0</v>
      </c>
      <c r="H198" s="60"/>
      <c r="I198" s="60"/>
      <c r="J198" s="60"/>
      <c r="K198" s="60"/>
    </row>
    <row r="199" spans="1:11" s="132" customFormat="1" ht="198.75" customHeight="1">
      <c r="A199" s="189"/>
      <c r="B199" s="190"/>
      <c r="C199" s="191"/>
      <c r="D199" s="129" t="s">
        <v>243</v>
      </c>
      <c r="E199" s="130"/>
      <c r="F199" s="130"/>
      <c r="G199" s="130"/>
      <c r="H199" s="131"/>
      <c r="I199" s="131"/>
      <c r="J199" s="131"/>
      <c r="K199" s="131"/>
    </row>
    <row r="200" spans="1:11" s="12" customFormat="1" ht="12">
      <c r="A200" s="8"/>
      <c r="B200" s="8"/>
      <c r="C200" s="8"/>
      <c r="D200" s="9"/>
      <c r="E200" s="10"/>
      <c r="F200" s="10"/>
      <c r="G200" s="10"/>
      <c r="H200" s="11"/>
      <c r="I200" s="11"/>
      <c r="J200" s="11"/>
      <c r="K200" s="11"/>
    </row>
    <row r="201" spans="1:11" s="56" customFormat="1" ht="24">
      <c r="A201" s="52"/>
      <c r="B201" s="52"/>
      <c r="C201" s="52">
        <v>75022</v>
      </c>
      <c r="D201" s="53" t="s">
        <v>327</v>
      </c>
      <c r="E201" s="133">
        <f>SUM(E202)</f>
        <v>217000</v>
      </c>
      <c r="F201" s="133">
        <f>SUM(F202)</f>
        <v>98955.83</v>
      </c>
      <c r="G201" s="133">
        <f t="shared" si="7"/>
        <v>45.60176497695853</v>
      </c>
      <c r="H201" s="55"/>
      <c r="I201" s="55"/>
      <c r="J201" s="55"/>
      <c r="K201" s="55"/>
    </row>
    <row r="202" spans="1:11" s="61" customFormat="1" ht="12">
      <c r="A202" s="57"/>
      <c r="B202" s="57"/>
      <c r="C202" s="57"/>
      <c r="D202" s="58" t="s">
        <v>296</v>
      </c>
      <c r="E202" s="59">
        <f>SUM(E203,E206)</f>
        <v>217000</v>
      </c>
      <c r="F202" s="59">
        <f>SUM(F203,F206)</f>
        <v>98955.83</v>
      </c>
      <c r="G202" s="59">
        <f t="shared" si="7"/>
        <v>45.60176497695853</v>
      </c>
      <c r="H202" s="60"/>
      <c r="I202" s="60"/>
      <c r="J202" s="60"/>
      <c r="K202" s="60"/>
    </row>
    <row r="203" spans="1:11" s="61" customFormat="1" ht="24">
      <c r="A203" s="182" t="s">
        <v>481</v>
      </c>
      <c r="B203" s="182"/>
      <c r="C203" s="182"/>
      <c r="D203" s="63" t="s">
        <v>397</v>
      </c>
      <c r="E203" s="64">
        <f>SUM(E204)</f>
        <v>204000</v>
      </c>
      <c r="F203" s="64">
        <f>SUM(F204)</f>
        <v>98492.74</v>
      </c>
      <c r="G203" s="64">
        <f t="shared" si="7"/>
        <v>48.28075490196078</v>
      </c>
      <c r="H203" s="60"/>
      <c r="I203" s="60"/>
      <c r="J203" s="60"/>
      <c r="K203" s="60"/>
    </row>
    <row r="204" spans="1:11" s="61" customFormat="1" ht="24">
      <c r="A204" s="182"/>
      <c r="B204" s="182"/>
      <c r="C204" s="182"/>
      <c r="D204" s="63" t="s">
        <v>516</v>
      </c>
      <c r="E204" s="64">
        <f>SUM(E205)</f>
        <v>204000</v>
      </c>
      <c r="F204" s="64">
        <f>SUM(F205)</f>
        <v>98492.74</v>
      </c>
      <c r="G204" s="64">
        <f t="shared" si="7"/>
        <v>48.28075490196078</v>
      </c>
      <c r="H204" s="60"/>
      <c r="I204" s="60"/>
      <c r="J204" s="60"/>
      <c r="K204" s="60"/>
    </row>
    <row r="205" spans="1:11" s="69" customFormat="1" ht="11.25" customHeight="1">
      <c r="A205" s="182"/>
      <c r="B205" s="182"/>
      <c r="C205" s="182"/>
      <c r="D205" s="82" t="s">
        <v>373</v>
      </c>
      <c r="E205" s="67">
        <v>204000</v>
      </c>
      <c r="F205" s="67">
        <v>98492.74</v>
      </c>
      <c r="G205" s="67">
        <f t="shared" si="7"/>
        <v>48.28075490196078</v>
      </c>
      <c r="H205" s="68"/>
      <c r="I205" s="68"/>
      <c r="J205" s="68"/>
      <c r="K205" s="68"/>
    </row>
    <row r="206" spans="1:11" s="61" customFormat="1" ht="24">
      <c r="A206" s="182"/>
      <c r="B206" s="182"/>
      <c r="C206" s="182"/>
      <c r="D206" s="63" t="s">
        <v>368</v>
      </c>
      <c r="E206" s="64">
        <f>SUM(E207)</f>
        <v>13000</v>
      </c>
      <c r="F206" s="64">
        <f>SUM(F207)</f>
        <v>463.09</v>
      </c>
      <c r="G206" s="64">
        <f t="shared" si="7"/>
        <v>3.5622307692307693</v>
      </c>
      <c r="H206" s="60"/>
      <c r="I206" s="60"/>
      <c r="J206" s="60"/>
      <c r="K206" s="60"/>
    </row>
    <row r="207" spans="1:11" s="61" customFormat="1" ht="24">
      <c r="A207" s="182"/>
      <c r="B207" s="182"/>
      <c r="C207" s="182"/>
      <c r="D207" s="63" t="s">
        <v>517</v>
      </c>
      <c r="E207" s="64">
        <f>SUM(E208:E210)</f>
        <v>13000</v>
      </c>
      <c r="F207" s="64">
        <f>SUM(F208:F210)</f>
        <v>463.09</v>
      </c>
      <c r="G207" s="64">
        <f t="shared" si="7"/>
        <v>3.5622307692307693</v>
      </c>
      <c r="H207" s="60"/>
      <c r="I207" s="60"/>
      <c r="J207" s="60"/>
      <c r="K207" s="60"/>
    </row>
    <row r="208" spans="1:11" s="61" customFormat="1" ht="12">
      <c r="A208" s="182"/>
      <c r="B208" s="182"/>
      <c r="C208" s="182"/>
      <c r="D208" s="63" t="s">
        <v>497</v>
      </c>
      <c r="E208" s="64">
        <v>7000</v>
      </c>
      <c r="F208" s="64">
        <v>299.64</v>
      </c>
      <c r="G208" s="64">
        <f t="shared" si="7"/>
        <v>4.280571428571428</v>
      </c>
      <c r="H208" s="60"/>
      <c r="I208" s="60"/>
      <c r="J208" s="60"/>
      <c r="K208" s="60"/>
    </row>
    <row r="209" spans="1:11" s="61" customFormat="1" ht="12">
      <c r="A209" s="182"/>
      <c r="B209" s="182"/>
      <c r="C209" s="182"/>
      <c r="D209" s="63" t="s">
        <v>518</v>
      </c>
      <c r="E209" s="64">
        <v>2000</v>
      </c>
      <c r="F209" s="64">
        <v>163.45</v>
      </c>
      <c r="G209" s="64">
        <f t="shared" si="7"/>
        <v>8.1725</v>
      </c>
      <c r="H209" s="60"/>
      <c r="I209" s="60"/>
      <c r="J209" s="60"/>
      <c r="K209" s="60"/>
    </row>
    <row r="210" spans="1:11" s="61" customFormat="1" ht="12">
      <c r="A210" s="182"/>
      <c r="B210" s="182"/>
      <c r="C210" s="182"/>
      <c r="D210" s="63" t="s">
        <v>499</v>
      </c>
      <c r="E210" s="64">
        <v>4000</v>
      </c>
      <c r="F210" s="64">
        <v>0</v>
      </c>
      <c r="G210" s="64">
        <f t="shared" si="7"/>
        <v>0</v>
      </c>
      <c r="H210" s="60"/>
      <c r="I210" s="60"/>
      <c r="J210" s="60"/>
      <c r="K210" s="60"/>
    </row>
    <row r="211" spans="1:11" s="61" customFormat="1" ht="12">
      <c r="A211" s="62"/>
      <c r="B211" s="62"/>
      <c r="C211" s="62"/>
      <c r="D211" s="63"/>
      <c r="E211" s="64"/>
      <c r="F211" s="64"/>
      <c r="G211" s="64"/>
      <c r="H211" s="60"/>
      <c r="I211" s="60"/>
      <c r="J211" s="60"/>
      <c r="K211" s="60"/>
    </row>
    <row r="212" spans="1:11" s="56" customFormat="1" ht="24">
      <c r="A212" s="52"/>
      <c r="B212" s="52"/>
      <c r="C212" s="52">
        <v>75023</v>
      </c>
      <c r="D212" s="53" t="s">
        <v>328</v>
      </c>
      <c r="E212" s="54">
        <f>SUM(E213,E239)</f>
        <v>4468953.22</v>
      </c>
      <c r="F212" s="54">
        <f>SUM(F213,F239)</f>
        <v>2088256</v>
      </c>
      <c r="G212" s="54">
        <f t="shared" si="7"/>
        <v>46.728079198824105</v>
      </c>
      <c r="H212" s="55"/>
      <c r="I212" s="55"/>
      <c r="J212" s="55"/>
      <c r="K212" s="55"/>
    </row>
    <row r="213" spans="1:11" s="61" customFormat="1" ht="12">
      <c r="A213" s="57"/>
      <c r="B213" s="57"/>
      <c r="C213" s="57"/>
      <c r="D213" s="58" t="s">
        <v>296</v>
      </c>
      <c r="E213" s="59">
        <f>SUM(E214)</f>
        <v>4324283.22</v>
      </c>
      <c r="F213" s="59">
        <f>SUM(F214)</f>
        <v>2013454.1</v>
      </c>
      <c r="G213" s="59">
        <f t="shared" si="7"/>
        <v>46.56156864767059</v>
      </c>
      <c r="H213" s="60"/>
      <c r="I213" s="60"/>
      <c r="J213" s="60"/>
      <c r="K213" s="60"/>
    </row>
    <row r="214" spans="1:11" s="61" customFormat="1" ht="24">
      <c r="A214" s="182" t="s">
        <v>481</v>
      </c>
      <c r="B214" s="182"/>
      <c r="C214" s="182"/>
      <c r="D214" s="63" t="s">
        <v>367</v>
      </c>
      <c r="E214" s="64">
        <f>SUM(E215,E221)</f>
        <v>4324283.22</v>
      </c>
      <c r="F214" s="64">
        <f>SUM(F215,F221)</f>
        <v>2013454.1</v>
      </c>
      <c r="G214" s="64">
        <f t="shared" si="7"/>
        <v>46.56156864767059</v>
      </c>
      <c r="H214" s="60"/>
      <c r="I214" s="60"/>
      <c r="J214" s="60"/>
      <c r="K214" s="60"/>
    </row>
    <row r="215" spans="1:11" s="61" customFormat="1" ht="24">
      <c r="A215" s="182"/>
      <c r="B215" s="182"/>
      <c r="C215" s="182"/>
      <c r="D215" s="63" t="s">
        <v>399</v>
      </c>
      <c r="E215" s="64">
        <f>SUM(E216:E220)</f>
        <v>3296000</v>
      </c>
      <c r="F215" s="64">
        <f>SUM(F216:F220)</f>
        <v>1489056.4</v>
      </c>
      <c r="G215" s="64">
        <f t="shared" si="7"/>
        <v>45.17768203883495</v>
      </c>
      <c r="H215" s="60"/>
      <c r="I215" s="60"/>
      <c r="J215" s="60"/>
      <c r="K215" s="60"/>
    </row>
    <row r="216" spans="1:11" s="61" customFormat="1" ht="24">
      <c r="A216" s="182"/>
      <c r="B216" s="182"/>
      <c r="C216" s="182"/>
      <c r="D216" s="63" t="s">
        <v>496</v>
      </c>
      <c r="E216" s="64">
        <v>2600000</v>
      </c>
      <c r="F216" s="64">
        <v>1084736.94</v>
      </c>
      <c r="G216" s="64">
        <f t="shared" si="7"/>
        <v>41.72065153846154</v>
      </c>
      <c r="H216" s="60"/>
      <c r="I216" s="60"/>
      <c r="J216" s="60"/>
      <c r="K216" s="60"/>
    </row>
    <row r="217" spans="1:11" s="61" customFormat="1" ht="12">
      <c r="A217" s="182"/>
      <c r="B217" s="182"/>
      <c r="C217" s="182"/>
      <c r="D217" s="63" t="s">
        <v>519</v>
      </c>
      <c r="E217" s="64">
        <v>200000</v>
      </c>
      <c r="F217" s="64">
        <v>176264.32</v>
      </c>
      <c r="G217" s="64">
        <f t="shared" si="7"/>
        <v>88.13216</v>
      </c>
      <c r="H217" s="60"/>
      <c r="I217" s="60"/>
      <c r="J217" s="60"/>
      <c r="K217" s="60"/>
    </row>
    <row r="218" spans="1:11" s="61" customFormat="1" ht="12">
      <c r="A218" s="182"/>
      <c r="B218" s="182"/>
      <c r="C218" s="182"/>
      <c r="D218" s="63" t="s">
        <v>514</v>
      </c>
      <c r="E218" s="64">
        <v>400000</v>
      </c>
      <c r="F218" s="64">
        <v>181123.06</v>
      </c>
      <c r="G218" s="64">
        <f t="shared" si="7"/>
        <v>45.280765</v>
      </c>
      <c r="H218" s="60"/>
      <c r="I218" s="60"/>
      <c r="J218" s="60"/>
      <c r="K218" s="60"/>
    </row>
    <row r="219" spans="1:11" s="61" customFormat="1" ht="12">
      <c r="A219" s="182"/>
      <c r="B219" s="182"/>
      <c r="C219" s="182"/>
      <c r="D219" s="63" t="s">
        <v>515</v>
      </c>
      <c r="E219" s="64">
        <v>61000</v>
      </c>
      <c r="F219" s="64">
        <v>21631.13</v>
      </c>
      <c r="G219" s="64">
        <f t="shared" si="7"/>
        <v>35.460868852459015</v>
      </c>
      <c r="H219" s="60"/>
      <c r="I219" s="60"/>
      <c r="J219" s="60"/>
      <c r="K219" s="60"/>
    </row>
    <row r="220" spans="1:11" s="61" customFormat="1" ht="12">
      <c r="A220" s="182"/>
      <c r="B220" s="182"/>
      <c r="C220" s="182"/>
      <c r="D220" s="63" t="s">
        <v>508</v>
      </c>
      <c r="E220" s="64">
        <v>35000</v>
      </c>
      <c r="F220" s="64">
        <v>25300.95</v>
      </c>
      <c r="G220" s="64">
        <f t="shared" si="7"/>
        <v>72.28842857142857</v>
      </c>
      <c r="H220" s="60"/>
      <c r="I220" s="60"/>
      <c r="J220" s="60"/>
      <c r="K220" s="60"/>
    </row>
    <row r="221" spans="1:11" s="61" customFormat="1" ht="24">
      <c r="A221" s="182"/>
      <c r="B221" s="182"/>
      <c r="C221" s="182"/>
      <c r="D221" s="63" t="s">
        <v>395</v>
      </c>
      <c r="E221" s="64">
        <f>SUM(E222,E223,E224,E225,E226,E227,E230,E231,E232,E233,E234,E235,E236,E237)</f>
        <v>1028283.22</v>
      </c>
      <c r="F221" s="64">
        <f>SUM(F222,F223,F224,F225,F226,F227,F230,F231,F232,F233,F234,F235,F236,F237)</f>
        <v>524397.7000000001</v>
      </c>
      <c r="G221" s="64">
        <f t="shared" si="7"/>
        <v>50.99739933517539</v>
      </c>
      <c r="H221" s="60"/>
      <c r="I221" s="60"/>
      <c r="J221" s="60"/>
      <c r="K221" s="60"/>
    </row>
    <row r="222" spans="1:11" s="61" customFormat="1" ht="36">
      <c r="A222" s="182"/>
      <c r="B222" s="182"/>
      <c r="C222" s="182"/>
      <c r="D222" s="63" t="s">
        <v>520</v>
      </c>
      <c r="E222" s="64">
        <v>25000</v>
      </c>
      <c r="F222" s="64">
        <v>11320</v>
      </c>
      <c r="G222" s="64">
        <f t="shared" si="7"/>
        <v>45.28</v>
      </c>
      <c r="H222" s="60"/>
      <c r="I222" s="60"/>
      <c r="J222" s="60"/>
      <c r="K222" s="60"/>
    </row>
    <row r="223" spans="1:11" s="61" customFormat="1" ht="12">
      <c r="A223" s="182"/>
      <c r="B223" s="182"/>
      <c r="C223" s="182"/>
      <c r="D223" s="63" t="s">
        <v>497</v>
      </c>
      <c r="E223" s="64">
        <v>170530</v>
      </c>
      <c r="F223" s="64">
        <v>89730.77</v>
      </c>
      <c r="G223" s="64">
        <f t="shared" si="7"/>
        <v>52.61875916261069</v>
      </c>
      <c r="H223" s="60"/>
      <c r="I223" s="60"/>
      <c r="J223" s="60"/>
      <c r="K223" s="60"/>
    </row>
    <row r="224" spans="1:11" s="61" customFormat="1" ht="12">
      <c r="A224" s="182"/>
      <c r="B224" s="182"/>
      <c r="C224" s="182"/>
      <c r="D224" s="63" t="s">
        <v>518</v>
      </c>
      <c r="E224" s="64">
        <v>3000</v>
      </c>
      <c r="F224" s="64">
        <v>1802.99</v>
      </c>
      <c r="G224" s="64">
        <f t="shared" si="7"/>
        <v>60.099666666666664</v>
      </c>
      <c r="H224" s="60"/>
      <c r="I224" s="60"/>
      <c r="J224" s="60"/>
      <c r="K224" s="60"/>
    </row>
    <row r="225" spans="1:11" s="61" customFormat="1" ht="24">
      <c r="A225" s="182"/>
      <c r="B225" s="182"/>
      <c r="C225" s="182"/>
      <c r="D225" s="63" t="s">
        <v>521</v>
      </c>
      <c r="E225" s="64">
        <v>2000</v>
      </c>
      <c r="F225" s="64">
        <v>257</v>
      </c>
      <c r="G225" s="64">
        <f t="shared" si="7"/>
        <v>12.85</v>
      </c>
      <c r="H225" s="60"/>
      <c r="I225" s="60"/>
      <c r="J225" s="60"/>
      <c r="K225" s="60"/>
    </row>
    <row r="226" spans="1:11" s="61" customFormat="1" ht="12">
      <c r="A226" s="182"/>
      <c r="B226" s="182"/>
      <c r="C226" s="182"/>
      <c r="D226" s="63" t="s">
        <v>509</v>
      </c>
      <c r="E226" s="64">
        <v>49300</v>
      </c>
      <c r="F226" s="64">
        <v>13771.89</v>
      </c>
      <c r="G226" s="64">
        <f t="shared" si="7"/>
        <v>27.934868154158217</v>
      </c>
      <c r="H226" s="60"/>
      <c r="I226" s="60"/>
      <c r="J226" s="60"/>
      <c r="K226" s="60"/>
    </row>
    <row r="227" spans="1:11" s="61" customFormat="1" ht="12">
      <c r="A227" s="182"/>
      <c r="B227" s="182"/>
      <c r="C227" s="182"/>
      <c r="D227" s="63" t="s">
        <v>153</v>
      </c>
      <c r="E227" s="64">
        <f>SUM(E228:E229)</f>
        <v>34500</v>
      </c>
      <c r="F227" s="64">
        <f>SUM(F228:F229)</f>
        <v>21699.99</v>
      </c>
      <c r="G227" s="64">
        <f t="shared" si="7"/>
        <v>62.89852173913044</v>
      </c>
      <c r="H227" s="60"/>
      <c r="I227" s="60"/>
      <c r="J227" s="60"/>
      <c r="K227" s="60"/>
    </row>
    <row r="228" spans="1:11" s="69" customFormat="1" ht="33.75">
      <c r="A228" s="182"/>
      <c r="B228" s="182"/>
      <c r="C228" s="182"/>
      <c r="D228" s="82" t="s">
        <v>244</v>
      </c>
      <c r="E228" s="67">
        <v>20500</v>
      </c>
      <c r="F228" s="67">
        <v>20299.99</v>
      </c>
      <c r="G228" s="64">
        <f t="shared" si="7"/>
        <v>99.02434146341464</v>
      </c>
      <c r="H228" s="68"/>
      <c r="I228" s="68"/>
      <c r="J228" s="68"/>
      <c r="K228" s="68"/>
    </row>
    <row r="229" spans="1:11" s="69" customFormat="1" ht="12">
      <c r="A229" s="182"/>
      <c r="B229" s="182"/>
      <c r="C229" s="182"/>
      <c r="D229" s="82" t="s">
        <v>375</v>
      </c>
      <c r="E229" s="67">
        <v>14000</v>
      </c>
      <c r="F229" s="67">
        <v>1400</v>
      </c>
      <c r="G229" s="64">
        <f t="shared" si="7"/>
        <v>10</v>
      </c>
      <c r="H229" s="68"/>
      <c r="I229" s="68"/>
      <c r="J229" s="68"/>
      <c r="K229" s="68"/>
    </row>
    <row r="230" spans="1:11" s="61" customFormat="1" ht="12">
      <c r="A230" s="182"/>
      <c r="B230" s="182"/>
      <c r="C230" s="182"/>
      <c r="D230" s="63" t="s">
        <v>499</v>
      </c>
      <c r="E230" s="64">
        <v>459874</v>
      </c>
      <c r="F230" s="64">
        <v>197314.53</v>
      </c>
      <c r="G230" s="64">
        <f t="shared" si="7"/>
        <v>42.90621561558166</v>
      </c>
      <c r="H230" s="60"/>
      <c r="I230" s="60"/>
      <c r="J230" s="60"/>
      <c r="K230" s="60"/>
    </row>
    <row r="231" spans="1:11" s="61" customFormat="1" ht="24">
      <c r="A231" s="182"/>
      <c r="B231" s="182"/>
      <c r="C231" s="182"/>
      <c r="D231" s="63" t="s">
        <v>500</v>
      </c>
      <c r="E231" s="64">
        <v>37000</v>
      </c>
      <c r="F231" s="64">
        <v>21831.43</v>
      </c>
      <c r="G231" s="64">
        <f t="shared" si="7"/>
        <v>59.003864864864866</v>
      </c>
      <c r="H231" s="60"/>
      <c r="I231" s="60"/>
      <c r="J231" s="60"/>
      <c r="K231" s="60"/>
    </row>
    <row r="232" spans="1:11" s="61" customFormat="1" ht="12">
      <c r="A232" s="182"/>
      <c r="B232" s="182"/>
      <c r="C232" s="182"/>
      <c r="D232" s="63" t="s">
        <v>522</v>
      </c>
      <c r="E232" s="64">
        <v>34000</v>
      </c>
      <c r="F232" s="64">
        <v>9876.56</v>
      </c>
      <c r="G232" s="64">
        <f t="shared" si="7"/>
        <v>29.04870588235294</v>
      </c>
      <c r="H232" s="60"/>
      <c r="I232" s="60"/>
      <c r="J232" s="60"/>
      <c r="K232" s="60"/>
    </row>
    <row r="233" spans="1:11" s="61" customFormat="1" ht="12">
      <c r="A233" s="182"/>
      <c r="B233" s="182"/>
      <c r="C233" s="182"/>
      <c r="D233" s="63" t="s">
        <v>49</v>
      </c>
      <c r="E233" s="64">
        <v>1000</v>
      </c>
      <c r="F233" s="64">
        <v>264.97</v>
      </c>
      <c r="G233" s="64">
        <f t="shared" si="7"/>
        <v>26.497000000000003</v>
      </c>
      <c r="H233" s="60"/>
      <c r="I233" s="60"/>
      <c r="J233" s="60"/>
      <c r="K233" s="60"/>
    </row>
    <row r="234" spans="1:11" s="61" customFormat="1" ht="12">
      <c r="A234" s="182"/>
      <c r="B234" s="182"/>
      <c r="C234" s="182"/>
      <c r="D234" s="63" t="s">
        <v>501</v>
      </c>
      <c r="E234" s="64">
        <v>100400</v>
      </c>
      <c r="F234" s="64">
        <v>85389.77</v>
      </c>
      <c r="G234" s="64">
        <f t="shared" si="7"/>
        <v>85.04957171314742</v>
      </c>
      <c r="H234" s="60"/>
      <c r="I234" s="60"/>
      <c r="J234" s="60"/>
      <c r="K234" s="60"/>
    </row>
    <row r="235" spans="1:11" s="61" customFormat="1" ht="24">
      <c r="A235" s="182"/>
      <c r="B235" s="182"/>
      <c r="C235" s="182"/>
      <c r="D235" s="63" t="s">
        <v>523</v>
      </c>
      <c r="E235" s="64">
        <v>65679.22</v>
      </c>
      <c r="F235" s="64">
        <v>49259.42</v>
      </c>
      <c r="G235" s="64">
        <f t="shared" si="7"/>
        <v>75.00000761275788</v>
      </c>
      <c r="H235" s="60"/>
      <c r="I235" s="60"/>
      <c r="J235" s="60"/>
      <c r="K235" s="60"/>
    </row>
    <row r="236" spans="1:11" s="61" customFormat="1" ht="12">
      <c r="A236" s="182"/>
      <c r="B236" s="182"/>
      <c r="C236" s="182"/>
      <c r="D236" s="63" t="s">
        <v>524</v>
      </c>
      <c r="E236" s="64">
        <v>6000</v>
      </c>
      <c r="F236" s="64">
        <v>4451.27</v>
      </c>
      <c r="G236" s="64">
        <f t="shared" si="7"/>
        <v>74.18783333333334</v>
      </c>
      <c r="H236" s="60"/>
      <c r="I236" s="60"/>
      <c r="J236" s="60"/>
      <c r="K236" s="60"/>
    </row>
    <row r="237" spans="1:11" s="61" customFormat="1" ht="24">
      <c r="A237" s="182"/>
      <c r="B237" s="182"/>
      <c r="C237" s="182"/>
      <c r="D237" s="63" t="s">
        <v>532</v>
      </c>
      <c r="E237" s="64">
        <v>40000</v>
      </c>
      <c r="F237" s="64">
        <v>17427.11</v>
      </c>
      <c r="G237" s="64">
        <f t="shared" si="7"/>
        <v>43.567775</v>
      </c>
      <c r="H237" s="60"/>
      <c r="I237" s="60"/>
      <c r="J237" s="60"/>
      <c r="K237" s="60"/>
    </row>
    <row r="238" spans="1:252" s="36" customFormat="1" ht="12">
      <c r="A238" s="134"/>
      <c r="B238" s="134"/>
      <c r="C238" s="134"/>
      <c r="D238" s="118"/>
      <c r="E238" s="136"/>
      <c r="F238" s="136"/>
      <c r="G238" s="136"/>
      <c r="H238" s="51"/>
      <c r="I238" s="51"/>
      <c r="J238" s="51"/>
      <c r="K238" s="51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  <c r="IM238" s="37"/>
      <c r="IN238" s="37"/>
      <c r="IO238" s="37"/>
      <c r="IP238" s="37"/>
      <c r="IQ238" s="37"/>
      <c r="IR238" s="37"/>
    </row>
    <row r="239" spans="1:252" s="36" customFormat="1" ht="12">
      <c r="A239" s="120"/>
      <c r="B239" s="120"/>
      <c r="C239" s="120"/>
      <c r="D239" s="121" t="s">
        <v>310</v>
      </c>
      <c r="E239" s="122">
        <f>SUM(E240,E243)</f>
        <v>144670</v>
      </c>
      <c r="F239" s="122">
        <f>SUM(F240,F243)</f>
        <v>74801.9</v>
      </c>
      <c r="G239" s="122">
        <f aca="true" t="shared" si="11" ref="G239:G248">F239*100/E239</f>
        <v>51.705191124628456</v>
      </c>
      <c r="H239" s="51"/>
      <c r="I239" s="51"/>
      <c r="J239" s="51"/>
      <c r="K239" s="51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  <c r="HL239" s="37"/>
      <c r="HM239" s="37"/>
      <c r="HN239" s="37"/>
      <c r="HO239" s="37"/>
      <c r="HP239" s="37"/>
      <c r="HQ239" s="37"/>
      <c r="HR239" s="37"/>
      <c r="HS239" s="37"/>
      <c r="HT239" s="37"/>
      <c r="HU239" s="37"/>
      <c r="HV239" s="37"/>
      <c r="HW239" s="37"/>
      <c r="HX239" s="37"/>
      <c r="HY239" s="37"/>
      <c r="HZ239" s="37"/>
      <c r="IA239" s="37"/>
      <c r="IB239" s="37"/>
      <c r="IC239" s="37"/>
      <c r="ID239" s="37"/>
      <c r="IE239" s="37"/>
      <c r="IF239" s="37"/>
      <c r="IG239" s="37"/>
      <c r="IH239" s="37"/>
      <c r="II239" s="37"/>
      <c r="IJ239" s="37"/>
      <c r="IK239" s="37"/>
      <c r="IL239" s="37"/>
      <c r="IM239" s="37"/>
      <c r="IN239" s="37"/>
      <c r="IO239" s="37"/>
      <c r="IP239" s="37"/>
      <c r="IQ239" s="37"/>
      <c r="IR239" s="37"/>
    </row>
    <row r="240" spans="1:252" s="36" customFormat="1" ht="48">
      <c r="A240" s="183" t="s">
        <v>481</v>
      </c>
      <c r="B240" s="184"/>
      <c r="C240" s="185"/>
      <c r="D240" s="63" t="s">
        <v>245</v>
      </c>
      <c r="E240" s="64">
        <f>SUM(E241)</f>
        <v>42070</v>
      </c>
      <c r="F240" s="64">
        <f>SUM(F241)</f>
        <v>6801.9</v>
      </c>
      <c r="G240" s="64">
        <f t="shared" si="11"/>
        <v>16.168053244592347</v>
      </c>
      <c r="H240" s="51"/>
      <c r="I240" s="51"/>
      <c r="J240" s="51"/>
      <c r="K240" s="51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  <c r="HL240" s="37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  <c r="IE240" s="37"/>
      <c r="IF240" s="37"/>
      <c r="IG240" s="37"/>
      <c r="IH240" s="37"/>
      <c r="II240" s="37"/>
      <c r="IJ240" s="37"/>
      <c r="IK240" s="37"/>
      <c r="IL240" s="37"/>
      <c r="IM240" s="37"/>
      <c r="IN240" s="37"/>
      <c r="IO240" s="37"/>
      <c r="IP240" s="37"/>
      <c r="IQ240" s="37"/>
      <c r="IR240" s="37"/>
    </row>
    <row r="241" spans="1:252" s="36" customFormat="1" ht="24">
      <c r="A241" s="186"/>
      <c r="B241" s="187"/>
      <c r="C241" s="188"/>
      <c r="D241" s="63" t="s">
        <v>507</v>
      </c>
      <c r="E241" s="64">
        <f>SUM(E242)</f>
        <v>42070</v>
      </c>
      <c r="F241" s="64">
        <f>SUM(F242)</f>
        <v>6801.9</v>
      </c>
      <c r="G241" s="64">
        <f t="shared" si="11"/>
        <v>16.168053244592347</v>
      </c>
      <c r="H241" s="51"/>
      <c r="I241" s="51"/>
      <c r="J241" s="51"/>
      <c r="K241" s="51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</row>
    <row r="242" spans="1:252" s="69" customFormat="1" ht="44.25" customHeight="1">
      <c r="A242" s="186"/>
      <c r="B242" s="187"/>
      <c r="C242" s="188"/>
      <c r="D242" s="82" t="s">
        <v>249</v>
      </c>
      <c r="E242" s="67">
        <v>42070</v>
      </c>
      <c r="F242" s="67">
        <v>6801.9</v>
      </c>
      <c r="G242" s="67">
        <f t="shared" si="11"/>
        <v>16.168053244592347</v>
      </c>
      <c r="H242" s="68"/>
      <c r="I242" s="68"/>
      <c r="J242" s="68"/>
      <c r="K242" s="68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  <c r="BV242" s="106"/>
      <c r="BW242" s="106"/>
      <c r="BX242" s="106"/>
      <c r="BY242" s="106"/>
      <c r="BZ242" s="106"/>
      <c r="CA242" s="106"/>
      <c r="CB242" s="106"/>
      <c r="CC242" s="106"/>
      <c r="CD242" s="106"/>
      <c r="CE242" s="106"/>
      <c r="CF242" s="106"/>
      <c r="CG242" s="106"/>
      <c r="CH242" s="106"/>
      <c r="CI242" s="106"/>
      <c r="CJ242" s="106"/>
      <c r="CK242" s="106"/>
      <c r="CL242" s="106"/>
      <c r="CM242" s="106"/>
      <c r="CN242" s="106"/>
      <c r="CO242" s="106"/>
      <c r="CP242" s="106"/>
      <c r="CQ242" s="106"/>
      <c r="CR242" s="106"/>
      <c r="CS242" s="106"/>
      <c r="CT242" s="106"/>
      <c r="CU242" s="106"/>
      <c r="CV242" s="106"/>
      <c r="CW242" s="106"/>
      <c r="CX242" s="106"/>
      <c r="CY242" s="106"/>
      <c r="CZ242" s="106"/>
      <c r="DA242" s="106"/>
      <c r="DB242" s="106"/>
      <c r="DC242" s="106"/>
      <c r="DD242" s="106"/>
      <c r="DE242" s="106"/>
      <c r="DF242" s="106"/>
      <c r="DG242" s="106"/>
      <c r="DH242" s="106"/>
      <c r="DI242" s="106"/>
      <c r="DJ242" s="106"/>
      <c r="DK242" s="106"/>
      <c r="DL242" s="106"/>
      <c r="DM242" s="106"/>
      <c r="DN242" s="106"/>
      <c r="DO242" s="106"/>
      <c r="DP242" s="106"/>
      <c r="DQ242" s="106"/>
      <c r="DR242" s="106"/>
      <c r="DS242" s="106"/>
      <c r="DT242" s="106"/>
      <c r="DU242" s="106"/>
      <c r="DV242" s="106"/>
      <c r="DW242" s="106"/>
      <c r="DX242" s="106"/>
      <c r="DY242" s="106"/>
      <c r="DZ242" s="106"/>
      <c r="EA242" s="106"/>
      <c r="EB242" s="106"/>
      <c r="EC242" s="106"/>
      <c r="ED242" s="106"/>
      <c r="EE242" s="106"/>
      <c r="EF242" s="106"/>
      <c r="EG242" s="106"/>
      <c r="EH242" s="106"/>
      <c r="EI242" s="106"/>
      <c r="EJ242" s="106"/>
      <c r="EK242" s="106"/>
      <c r="EL242" s="106"/>
      <c r="EM242" s="106"/>
      <c r="EN242" s="106"/>
      <c r="EO242" s="106"/>
      <c r="EP242" s="106"/>
      <c r="EQ242" s="106"/>
      <c r="ER242" s="106"/>
      <c r="ES242" s="106"/>
      <c r="ET242" s="106"/>
      <c r="EU242" s="106"/>
      <c r="EV242" s="106"/>
      <c r="EW242" s="106"/>
      <c r="EX242" s="106"/>
      <c r="EY242" s="106"/>
      <c r="EZ242" s="106"/>
      <c r="FA242" s="106"/>
      <c r="FB242" s="106"/>
      <c r="FC242" s="106"/>
      <c r="FD242" s="106"/>
      <c r="FE242" s="106"/>
      <c r="FF242" s="106"/>
      <c r="FG242" s="106"/>
      <c r="FH242" s="106"/>
      <c r="FI242" s="106"/>
      <c r="FJ242" s="106"/>
      <c r="FK242" s="106"/>
      <c r="FL242" s="106"/>
      <c r="FM242" s="106"/>
      <c r="FN242" s="106"/>
      <c r="FO242" s="106"/>
      <c r="FP242" s="106"/>
      <c r="FQ242" s="106"/>
      <c r="FR242" s="106"/>
      <c r="FS242" s="106"/>
      <c r="FT242" s="106"/>
      <c r="FU242" s="106"/>
      <c r="FV242" s="106"/>
      <c r="FW242" s="106"/>
      <c r="FX242" s="106"/>
      <c r="FY242" s="106"/>
      <c r="FZ242" s="106"/>
      <c r="GA242" s="106"/>
      <c r="GB242" s="106"/>
      <c r="GC242" s="106"/>
      <c r="GD242" s="106"/>
      <c r="GE242" s="106"/>
      <c r="GF242" s="106"/>
      <c r="GG242" s="106"/>
      <c r="GH242" s="106"/>
      <c r="GI242" s="106"/>
      <c r="GJ242" s="106"/>
      <c r="GK242" s="106"/>
      <c r="GL242" s="106"/>
      <c r="GM242" s="106"/>
      <c r="GN242" s="106"/>
      <c r="GO242" s="106"/>
      <c r="GP242" s="106"/>
      <c r="GQ242" s="106"/>
      <c r="GR242" s="106"/>
      <c r="GS242" s="106"/>
      <c r="GT242" s="106"/>
      <c r="GU242" s="106"/>
      <c r="GV242" s="106"/>
      <c r="GW242" s="106"/>
      <c r="GX242" s="106"/>
      <c r="GY242" s="106"/>
      <c r="GZ242" s="106"/>
      <c r="HA242" s="106"/>
      <c r="HB242" s="106"/>
      <c r="HC242" s="106"/>
      <c r="HD242" s="106"/>
      <c r="HE242" s="106"/>
      <c r="HF242" s="106"/>
      <c r="HG242" s="106"/>
      <c r="HH242" s="106"/>
      <c r="HI242" s="106"/>
      <c r="HJ242" s="106"/>
      <c r="HK242" s="106"/>
      <c r="HL242" s="106"/>
      <c r="HM242" s="106"/>
      <c r="HN242" s="106"/>
      <c r="HO242" s="106"/>
      <c r="HP242" s="106"/>
      <c r="HQ242" s="106"/>
      <c r="HR242" s="106"/>
      <c r="HS242" s="106"/>
      <c r="HT242" s="106"/>
      <c r="HU242" s="106"/>
      <c r="HV242" s="106"/>
      <c r="HW242" s="106"/>
      <c r="HX242" s="106"/>
      <c r="HY242" s="106"/>
      <c r="HZ242" s="106"/>
      <c r="IA242" s="106"/>
      <c r="IB242" s="106"/>
      <c r="IC242" s="106"/>
      <c r="ID242" s="106"/>
      <c r="IE242" s="106"/>
      <c r="IF242" s="106"/>
      <c r="IG242" s="106"/>
      <c r="IH242" s="106"/>
      <c r="II242" s="106"/>
      <c r="IJ242" s="106"/>
      <c r="IK242" s="106"/>
      <c r="IL242" s="106"/>
      <c r="IM242" s="106"/>
      <c r="IN242" s="106"/>
      <c r="IO242" s="106"/>
      <c r="IP242" s="106"/>
      <c r="IQ242" s="106"/>
      <c r="IR242" s="106"/>
    </row>
    <row r="243" spans="1:252" s="61" customFormat="1" ht="24">
      <c r="A243" s="186"/>
      <c r="B243" s="187"/>
      <c r="C243" s="188"/>
      <c r="D243" s="63" t="s">
        <v>239</v>
      </c>
      <c r="E243" s="64">
        <f>SUM(E244,E246)</f>
        <v>102600</v>
      </c>
      <c r="F243" s="64">
        <f>SUM(F244,F246)</f>
        <v>68000</v>
      </c>
      <c r="G243" s="64">
        <f t="shared" si="11"/>
        <v>66.27680311890838</v>
      </c>
      <c r="H243" s="60"/>
      <c r="I243" s="60"/>
      <c r="J243" s="60"/>
      <c r="K243" s="60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</row>
    <row r="244" spans="1:252" s="61" customFormat="1" ht="24">
      <c r="A244" s="186"/>
      <c r="B244" s="187"/>
      <c r="C244" s="188"/>
      <c r="D244" s="63" t="s">
        <v>507</v>
      </c>
      <c r="E244" s="64">
        <f>SUM(E245)</f>
        <v>68000</v>
      </c>
      <c r="F244" s="64">
        <f>SUM(F245)</f>
        <v>68000</v>
      </c>
      <c r="G244" s="64">
        <f t="shared" si="11"/>
        <v>100</v>
      </c>
      <c r="H244" s="60"/>
      <c r="I244" s="60"/>
      <c r="J244" s="60"/>
      <c r="K244" s="60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</row>
    <row r="245" spans="1:252" s="69" customFormat="1" ht="54.75" customHeight="1">
      <c r="A245" s="186"/>
      <c r="B245" s="187"/>
      <c r="C245" s="188"/>
      <c r="D245" s="82" t="s">
        <v>91</v>
      </c>
      <c r="E245" s="67">
        <v>68000</v>
      </c>
      <c r="F245" s="67">
        <v>68000</v>
      </c>
      <c r="G245" s="67">
        <f t="shared" si="11"/>
        <v>100</v>
      </c>
      <c r="H245" s="68"/>
      <c r="I245" s="68"/>
      <c r="J245" s="68"/>
      <c r="K245" s="68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  <c r="BV245" s="106"/>
      <c r="BW245" s="106"/>
      <c r="BX245" s="106"/>
      <c r="BY245" s="106"/>
      <c r="BZ245" s="106"/>
      <c r="CA245" s="106"/>
      <c r="CB245" s="106"/>
      <c r="CC245" s="106"/>
      <c r="CD245" s="106"/>
      <c r="CE245" s="106"/>
      <c r="CF245" s="106"/>
      <c r="CG245" s="106"/>
      <c r="CH245" s="106"/>
      <c r="CI245" s="106"/>
      <c r="CJ245" s="106"/>
      <c r="CK245" s="106"/>
      <c r="CL245" s="106"/>
      <c r="CM245" s="106"/>
      <c r="CN245" s="106"/>
      <c r="CO245" s="106"/>
      <c r="CP245" s="106"/>
      <c r="CQ245" s="106"/>
      <c r="CR245" s="106"/>
      <c r="CS245" s="106"/>
      <c r="CT245" s="106"/>
      <c r="CU245" s="106"/>
      <c r="CV245" s="106"/>
      <c r="CW245" s="106"/>
      <c r="CX245" s="106"/>
      <c r="CY245" s="106"/>
      <c r="CZ245" s="106"/>
      <c r="DA245" s="106"/>
      <c r="DB245" s="106"/>
      <c r="DC245" s="106"/>
      <c r="DD245" s="106"/>
      <c r="DE245" s="106"/>
      <c r="DF245" s="106"/>
      <c r="DG245" s="106"/>
      <c r="DH245" s="106"/>
      <c r="DI245" s="106"/>
      <c r="DJ245" s="106"/>
      <c r="DK245" s="106"/>
      <c r="DL245" s="106"/>
      <c r="DM245" s="106"/>
      <c r="DN245" s="106"/>
      <c r="DO245" s="106"/>
      <c r="DP245" s="106"/>
      <c r="DQ245" s="106"/>
      <c r="DR245" s="106"/>
      <c r="DS245" s="106"/>
      <c r="DT245" s="106"/>
      <c r="DU245" s="106"/>
      <c r="DV245" s="106"/>
      <c r="DW245" s="106"/>
      <c r="DX245" s="106"/>
      <c r="DY245" s="106"/>
      <c r="DZ245" s="106"/>
      <c r="EA245" s="106"/>
      <c r="EB245" s="106"/>
      <c r="EC245" s="106"/>
      <c r="ED245" s="106"/>
      <c r="EE245" s="106"/>
      <c r="EF245" s="106"/>
      <c r="EG245" s="106"/>
      <c r="EH245" s="106"/>
      <c r="EI245" s="106"/>
      <c r="EJ245" s="106"/>
      <c r="EK245" s="106"/>
      <c r="EL245" s="106"/>
      <c r="EM245" s="106"/>
      <c r="EN245" s="106"/>
      <c r="EO245" s="106"/>
      <c r="EP245" s="106"/>
      <c r="EQ245" s="106"/>
      <c r="ER245" s="106"/>
      <c r="ES245" s="106"/>
      <c r="ET245" s="106"/>
      <c r="EU245" s="106"/>
      <c r="EV245" s="106"/>
      <c r="EW245" s="106"/>
      <c r="EX245" s="106"/>
      <c r="EY245" s="106"/>
      <c r="EZ245" s="106"/>
      <c r="FA245" s="106"/>
      <c r="FB245" s="106"/>
      <c r="FC245" s="106"/>
      <c r="FD245" s="106"/>
      <c r="FE245" s="106"/>
      <c r="FF245" s="106"/>
      <c r="FG245" s="106"/>
      <c r="FH245" s="106"/>
      <c r="FI245" s="106"/>
      <c r="FJ245" s="106"/>
      <c r="FK245" s="106"/>
      <c r="FL245" s="106"/>
      <c r="FM245" s="106"/>
      <c r="FN245" s="106"/>
      <c r="FO245" s="106"/>
      <c r="FP245" s="106"/>
      <c r="FQ245" s="106"/>
      <c r="FR245" s="106"/>
      <c r="FS245" s="106"/>
      <c r="FT245" s="106"/>
      <c r="FU245" s="106"/>
      <c r="FV245" s="106"/>
      <c r="FW245" s="106"/>
      <c r="FX245" s="106"/>
      <c r="FY245" s="106"/>
      <c r="FZ245" s="106"/>
      <c r="GA245" s="106"/>
      <c r="GB245" s="106"/>
      <c r="GC245" s="106"/>
      <c r="GD245" s="106"/>
      <c r="GE245" s="106"/>
      <c r="GF245" s="106"/>
      <c r="GG245" s="106"/>
      <c r="GH245" s="106"/>
      <c r="GI245" s="106"/>
      <c r="GJ245" s="106"/>
      <c r="GK245" s="106"/>
      <c r="GL245" s="106"/>
      <c r="GM245" s="106"/>
      <c r="GN245" s="106"/>
      <c r="GO245" s="106"/>
      <c r="GP245" s="106"/>
      <c r="GQ245" s="106"/>
      <c r="GR245" s="106"/>
      <c r="GS245" s="106"/>
      <c r="GT245" s="106"/>
      <c r="GU245" s="106"/>
      <c r="GV245" s="106"/>
      <c r="GW245" s="106"/>
      <c r="GX245" s="106"/>
      <c r="GY245" s="106"/>
      <c r="GZ245" s="106"/>
      <c r="HA245" s="106"/>
      <c r="HB245" s="106"/>
      <c r="HC245" s="106"/>
      <c r="HD245" s="106"/>
      <c r="HE245" s="106"/>
      <c r="HF245" s="106"/>
      <c r="HG245" s="106"/>
      <c r="HH245" s="106"/>
      <c r="HI245" s="106"/>
      <c r="HJ245" s="106"/>
      <c r="HK245" s="106"/>
      <c r="HL245" s="106"/>
      <c r="HM245" s="106"/>
      <c r="HN245" s="106"/>
      <c r="HO245" s="106"/>
      <c r="HP245" s="106"/>
      <c r="HQ245" s="106"/>
      <c r="HR245" s="106"/>
      <c r="HS245" s="106"/>
      <c r="HT245" s="106"/>
      <c r="HU245" s="106"/>
      <c r="HV245" s="106"/>
      <c r="HW245" s="106"/>
      <c r="HX245" s="106"/>
      <c r="HY245" s="106"/>
      <c r="HZ245" s="106"/>
      <c r="IA245" s="106"/>
      <c r="IB245" s="106"/>
      <c r="IC245" s="106"/>
      <c r="ID245" s="106"/>
      <c r="IE245" s="106"/>
      <c r="IF245" s="106"/>
      <c r="IG245" s="106"/>
      <c r="IH245" s="106"/>
      <c r="II245" s="106"/>
      <c r="IJ245" s="106"/>
      <c r="IK245" s="106"/>
      <c r="IL245" s="106"/>
      <c r="IM245" s="106"/>
      <c r="IN245" s="106"/>
      <c r="IO245" s="106"/>
      <c r="IP245" s="106"/>
      <c r="IQ245" s="106"/>
      <c r="IR245" s="106"/>
    </row>
    <row r="246" spans="1:252" s="61" customFormat="1" ht="28.5" customHeight="1">
      <c r="A246" s="186"/>
      <c r="B246" s="187"/>
      <c r="C246" s="188"/>
      <c r="D246" s="63" t="s">
        <v>246</v>
      </c>
      <c r="E246" s="64">
        <f>SUM(E247:E248)</f>
        <v>34600</v>
      </c>
      <c r="F246" s="64">
        <f>SUM(F247:F248)</f>
        <v>0</v>
      </c>
      <c r="G246" s="64">
        <f t="shared" si="11"/>
        <v>0</v>
      </c>
      <c r="H246" s="60"/>
      <c r="I246" s="60"/>
      <c r="J246" s="60"/>
      <c r="K246" s="60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</row>
    <row r="247" spans="1:252" s="69" customFormat="1" ht="22.5">
      <c r="A247" s="186"/>
      <c r="B247" s="187"/>
      <c r="C247" s="188"/>
      <c r="D247" s="82" t="s">
        <v>247</v>
      </c>
      <c r="E247" s="67">
        <v>15000</v>
      </c>
      <c r="F247" s="67">
        <v>0</v>
      </c>
      <c r="G247" s="67">
        <f t="shared" si="11"/>
        <v>0</v>
      </c>
      <c r="H247" s="68"/>
      <c r="I247" s="68"/>
      <c r="J247" s="68"/>
      <c r="K247" s="68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  <c r="BV247" s="106"/>
      <c r="BW247" s="106"/>
      <c r="BX247" s="106"/>
      <c r="BY247" s="106"/>
      <c r="BZ247" s="106"/>
      <c r="CA247" s="106"/>
      <c r="CB247" s="106"/>
      <c r="CC247" s="106"/>
      <c r="CD247" s="106"/>
      <c r="CE247" s="106"/>
      <c r="CF247" s="106"/>
      <c r="CG247" s="106"/>
      <c r="CH247" s="106"/>
      <c r="CI247" s="106"/>
      <c r="CJ247" s="106"/>
      <c r="CK247" s="106"/>
      <c r="CL247" s="106"/>
      <c r="CM247" s="106"/>
      <c r="CN247" s="106"/>
      <c r="CO247" s="106"/>
      <c r="CP247" s="106"/>
      <c r="CQ247" s="106"/>
      <c r="CR247" s="106"/>
      <c r="CS247" s="106"/>
      <c r="CT247" s="106"/>
      <c r="CU247" s="106"/>
      <c r="CV247" s="106"/>
      <c r="CW247" s="106"/>
      <c r="CX247" s="106"/>
      <c r="CY247" s="106"/>
      <c r="CZ247" s="106"/>
      <c r="DA247" s="106"/>
      <c r="DB247" s="106"/>
      <c r="DC247" s="106"/>
      <c r="DD247" s="106"/>
      <c r="DE247" s="106"/>
      <c r="DF247" s="106"/>
      <c r="DG247" s="106"/>
      <c r="DH247" s="106"/>
      <c r="DI247" s="106"/>
      <c r="DJ247" s="106"/>
      <c r="DK247" s="106"/>
      <c r="DL247" s="106"/>
      <c r="DM247" s="106"/>
      <c r="DN247" s="106"/>
      <c r="DO247" s="106"/>
      <c r="DP247" s="106"/>
      <c r="DQ247" s="106"/>
      <c r="DR247" s="106"/>
      <c r="DS247" s="106"/>
      <c r="DT247" s="106"/>
      <c r="DU247" s="106"/>
      <c r="DV247" s="106"/>
      <c r="DW247" s="106"/>
      <c r="DX247" s="106"/>
      <c r="DY247" s="106"/>
      <c r="DZ247" s="106"/>
      <c r="EA247" s="106"/>
      <c r="EB247" s="106"/>
      <c r="EC247" s="106"/>
      <c r="ED247" s="106"/>
      <c r="EE247" s="106"/>
      <c r="EF247" s="106"/>
      <c r="EG247" s="106"/>
      <c r="EH247" s="106"/>
      <c r="EI247" s="106"/>
      <c r="EJ247" s="106"/>
      <c r="EK247" s="106"/>
      <c r="EL247" s="106"/>
      <c r="EM247" s="106"/>
      <c r="EN247" s="106"/>
      <c r="EO247" s="106"/>
      <c r="EP247" s="106"/>
      <c r="EQ247" s="106"/>
      <c r="ER247" s="106"/>
      <c r="ES247" s="106"/>
      <c r="ET247" s="106"/>
      <c r="EU247" s="106"/>
      <c r="EV247" s="106"/>
      <c r="EW247" s="106"/>
      <c r="EX247" s="106"/>
      <c r="EY247" s="106"/>
      <c r="EZ247" s="106"/>
      <c r="FA247" s="106"/>
      <c r="FB247" s="106"/>
      <c r="FC247" s="106"/>
      <c r="FD247" s="106"/>
      <c r="FE247" s="106"/>
      <c r="FF247" s="106"/>
      <c r="FG247" s="106"/>
      <c r="FH247" s="106"/>
      <c r="FI247" s="106"/>
      <c r="FJ247" s="106"/>
      <c r="FK247" s="106"/>
      <c r="FL247" s="106"/>
      <c r="FM247" s="106"/>
      <c r="FN247" s="106"/>
      <c r="FO247" s="106"/>
      <c r="FP247" s="106"/>
      <c r="FQ247" s="106"/>
      <c r="FR247" s="106"/>
      <c r="FS247" s="106"/>
      <c r="FT247" s="106"/>
      <c r="FU247" s="106"/>
      <c r="FV247" s="106"/>
      <c r="FW247" s="106"/>
      <c r="FX247" s="106"/>
      <c r="FY247" s="106"/>
      <c r="FZ247" s="106"/>
      <c r="GA247" s="106"/>
      <c r="GB247" s="106"/>
      <c r="GC247" s="106"/>
      <c r="GD247" s="106"/>
      <c r="GE247" s="106"/>
      <c r="GF247" s="106"/>
      <c r="GG247" s="106"/>
      <c r="GH247" s="106"/>
      <c r="GI247" s="106"/>
      <c r="GJ247" s="106"/>
      <c r="GK247" s="106"/>
      <c r="GL247" s="106"/>
      <c r="GM247" s="106"/>
      <c r="GN247" s="106"/>
      <c r="GO247" s="106"/>
      <c r="GP247" s="106"/>
      <c r="GQ247" s="106"/>
      <c r="GR247" s="106"/>
      <c r="GS247" s="106"/>
      <c r="GT247" s="106"/>
      <c r="GU247" s="106"/>
      <c r="GV247" s="106"/>
      <c r="GW247" s="106"/>
      <c r="GX247" s="106"/>
      <c r="GY247" s="106"/>
      <c r="GZ247" s="106"/>
      <c r="HA247" s="106"/>
      <c r="HB247" s="106"/>
      <c r="HC247" s="106"/>
      <c r="HD247" s="106"/>
      <c r="HE247" s="106"/>
      <c r="HF247" s="106"/>
      <c r="HG247" s="106"/>
      <c r="HH247" s="106"/>
      <c r="HI247" s="106"/>
      <c r="HJ247" s="106"/>
      <c r="HK247" s="106"/>
      <c r="HL247" s="106"/>
      <c r="HM247" s="106"/>
      <c r="HN247" s="106"/>
      <c r="HO247" s="106"/>
      <c r="HP247" s="106"/>
      <c r="HQ247" s="106"/>
      <c r="HR247" s="106"/>
      <c r="HS247" s="106"/>
      <c r="HT247" s="106"/>
      <c r="HU247" s="106"/>
      <c r="HV247" s="106"/>
      <c r="HW247" s="106"/>
      <c r="HX247" s="106"/>
      <c r="HY247" s="106"/>
      <c r="HZ247" s="106"/>
      <c r="IA247" s="106"/>
      <c r="IB247" s="106"/>
      <c r="IC247" s="106"/>
      <c r="ID247" s="106"/>
      <c r="IE247" s="106"/>
      <c r="IF247" s="106"/>
      <c r="IG247" s="106"/>
      <c r="IH247" s="106"/>
      <c r="II247" s="106"/>
      <c r="IJ247" s="106"/>
      <c r="IK247" s="106"/>
      <c r="IL247" s="106"/>
      <c r="IM247" s="106"/>
      <c r="IN247" s="106"/>
      <c r="IO247" s="106"/>
      <c r="IP247" s="106"/>
      <c r="IQ247" s="106"/>
      <c r="IR247" s="106"/>
    </row>
    <row r="248" spans="1:252" s="69" customFormat="1" ht="12" customHeight="1">
      <c r="A248" s="189"/>
      <c r="B248" s="190"/>
      <c r="C248" s="191"/>
      <c r="D248" s="82" t="s">
        <v>248</v>
      </c>
      <c r="E248" s="67">
        <v>19600</v>
      </c>
      <c r="F248" s="67">
        <v>0</v>
      </c>
      <c r="G248" s="67">
        <f t="shared" si="11"/>
        <v>0</v>
      </c>
      <c r="H248" s="68"/>
      <c r="I248" s="68"/>
      <c r="J248" s="68"/>
      <c r="K248" s="68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  <c r="BV248" s="106"/>
      <c r="BW248" s="106"/>
      <c r="BX248" s="106"/>
      <c r="BY248" s="106"/>
      <c r="BZ248" s="106"/>
      <c r="CA248" s="106"/>
      <c r="CB248" s="106"/>
      <c r="CC248" s="106"/>
      <c r="CD248" s="106"/>
      <c r="CE248" s="106"/>
      <c r="CF248" s="106"/>
      <c r="CG248" s="106"/>
      <c r="CH248" s="106"/>
      <c r="CI248" s="106"/>
      <c r="CJ248" s="106"/>
      <c r="CK248" s="106"/>
      <c r="CL248" s="106"/>
      <c r="CM248" s="106"/>
      <c r="CN248" s="106"/>
      <c r="CO248" s="106"/>
      <c r="CP248" s="106"/>
      <c r="CQ248" s="106"/>
      <c r="CR248" s="106"/>
      <c r="CS248" s="106"/>
      <c r="CT248" s="106"/>
      <c r="CU248" s="106"/>
      <c r="CV248" s="106"/>
      <c r="CW248" s="106"/>
      <c r="CX248" s="106"/>
      <c r="CY248" s="106"/>
      <c r="CZ248" s="106"/>
      <c r="DA248" s="106"/>
      <c r="DB248" s="106"/>
      <c r="DC248" s="106"/>
      <c r="DD248" s="106"/>
      <c r="DE248" s="106"/>
      <c r="DF248" s="106"/>
      <c r="DG248" s="106"/>
      <c r="DH248" s="106"/>
      <c r="DI248" s="106"/>
      <c r="DJ248" s="106"/>
      <c r="DK248" s="106"/>
      <c r="DL248" s="106"/>
      <c r="DM248" s="106"/>
      <c r="DN248" s="106"/>
      <c r="DO248" s="106"/>
      <c r="DP248" s="106"/>
      <c r="DQ248" s="106"/>
      <c r="DR248" s="106"/>
      <c r="DS248" s="106"/>
      <c r="DT248" s="106"/>
      <c r="DU248" s="106"/>
      <c r="DV248" s="106"/>
      <c r="DW248" s="106"/>
      <c r="DX248" s="106"/>
      <c r="DY248" s="106"/>
      <c r="DZ248" s="106"/>
      <c r="EA248" s="106"/>
      <c r="EB248" s="106"/>
      <c r="EC248" s="106"/>
      <c r="ED248" s="106"/>
      <c r="EE248" s="106"/>
      <c r="EF248" s="106"/>
      <c r="EG248" s="106"/>
      <c r="EH248" s="106"/>
      <c r="EI248" s="106"/>
      <c r="EJ248" s="106"/>
      <c r="EK248" s="106"/>
      <c r="EL248" s="106"/>
      <c r="EM248" s="106"/>
      <c r="EN248" s="106"/>
      <c r="EO248" s="106"/>
      <c r="EP248" s="106"/>
      <c r="EQ248" s="106"/>
      <c r="ER248" s="106"/>
      <c r="ES248" s="106"/>
      <c r="ET248" s="106"/>
      <c r="EU248" s="106"/>
      <c r="EV248" s="106"/>
      <c r="EW248" s="106"/>
      <c r="EX248" s="106"/>
      <c r="EY248" s="106"/>
      <c r="EZ248" s="106"/>
      <c r="FA248" s="106"/>
      <c r="FB248" s="106"/>
      <c r="FC248" s="106"/>
      <c r="FD248" s="106"/>
      <c r="FE248" s="106"/>
      <c r="FF248" s="106"/>
      <c r="FG248" s="106"/>
      <c r="FH248" s="106"/>
      <c r="FI248" s="106"/>
      <c r="FJ248" s="106"/>
      <c r="FK248" s="106"/>
      <c r="FL248" s="106"/>
      <c r="FM248" s="106"/>
      <c r="FN248" s="106"/>
      <c r="FO248" s="106"/>
      <c r="FP248" s="106"/>
      <c r="FQ248" s="106"/>
      <c r="FR248" s="106"/>
      <c r="FS248" s="106"/>
      <c r="FT248" s="106"/>
      <c r="FU248" s="106"/>
      <c r="FV248" s="106"/>
      <c r="FW248" s="106"/>
      <c r="FX248" s="106"/>
      <c r="FY248" s="106"/>
      <c r="FZ248" s="106"/>
      <c r="GA248" s="106"/>
      <c r="GB248" s="106"/>
      <c r="GC248" s="106"/>
      <c r="GD248" s="106"/>
      <c r="GE248" s="106"/>
      <c r="GF248" s="106"/>
      <c r="GG248" s="106"/>
      <c r="GH248" s="106"/>
      <c r="GI248" s="106"/>
      <c r="GJ248" s="106"/>
      <c r="GK248" s="106"/>
      <c r="GL248" s="106"/>
      <c r="GM248" s="106"/>
      <c r="GN248" s="106"/>
      <c r="GO248" s="106"/>
      <c r="GP248" s="106"/>
      <c r="GQ248" s="106"/>
      <c r="GR248" s="106"/>
      <c r="GS248" s="106"/>
      <c r="GT248" s="106"/>
      <c r="GU248" s="106"/>
      <c r="GV248" s="106"/>
      <c r="GW248" s="106"/>
      <c r="GX248" s="106"/>
      <c r="GY248" s="106"/>
      <c r="GZ248" s="106"/>
      <c r="HA248" s="106"/>
      <c r="HB248" s="106"/>
      <c r="HC248" s="106"/>
      <c r="HD248" s="106"/>
      <c r="HE248" s="106"/>
      <c r="HF248" s="106"/>
      <c r="HG248" s="106"/>
      <c r="HH248" s="106"/>
      <c r="HI248" s="106"/>
      <c r="HJ248" s="106"/>
      <c r="HK248" s="106"/>
      <c r="HL248" s="106"/>
      <c r="HM248" s="106"/>
      <c r="HN248" s="106"/>
      <c r="HO248" s="106"/>
      <c r="HP248" s="106"/>
      <c r="HQ248" s="106"/>
      <c r="HR248" s="106"/>
      <c r="HS248" s="106"/>
      <c r="HT248" s="106"/>
      <c r="HU248" s="106"/>
      <c r="HV248" s="106"/>
      <c r="HW248" s="106"/>
      <c r="HX248" s="106"/>
      <c r="HY248" s="106"/>
      <c r="HZ248" s="106"/>
      <c r="IA248" s="106"/>
      <c r="IB248" s="106"/>
      <c r="IC248" s="106"/>
      <c r="ID248" s="106"/>
      <c r="IE248" s="106"/>
      <c r="IF248" s="106"/>
      <c r="IG248" s="106"/>
      <c r="IH248" s="106"/>
      <c r="II248" s="106"/>
      <c r="IJ248" s="106"/>
      <c r="IK248" s="106"/>
      <c r="IL248" s="106"/>
      <c r="IM248" s="106"/>
      <c r="IN248" s="106"/>
      <c r="IO248" s="106"/>
      <c r="IP248" s="106"/>
      <c r="IQ248" s="106"/>
      <c r="IR248" s="106"/>
    </row>
    <row r="249" spans="1:252" s="2" customFormat="1" ht="12">
      <c r="A249" s="31"/>
      <c r="B249" s="31"/>
      <c r="C249" s="31"/>
      <c r="D249" s="15"/>
      <c r="E249" s="33"/>
      <c r="F249" s="33"/>
      <c r="G249" s="33"/>
      <c r="H249" s="6"/>
      <c r="I249" s="6"/>
      <c r="J249" s="6"/>
      <c r="K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</row>
    <row r="250" spans="1:11" s="92" customFormat="1" ht="28.5" customHeight="1">
      <c r="A250" s="141"/>
      <c r="B250" s="141"/>
      <c r="C250" s="87" t="s">
        <v>340</v>
      </c>
      <c r="D250" s="89" t="s">
        <v>341</v>
      </c>
      <c r="E250" s="90">
        <f>SUM(E251)</f>
        <v>156130</v>
      </c>
      <c r="F250" s="90">
        <f>SUM(F251)</f>
        <v>70566.72</v>
      </c>
      <c r="G250" s="90">
        <f t="shared" si="7"/>
        <v>45.19741241273298</v>
      </c>
      <c r="H250" s="91"/>
      <c r="I250" s="91"/>
      <c r="J250" s="91"/>
      <c r="K250" s="91"/>
    </row>
    <row r="251" spans="1:11" s="36" customFormat="1" ht="12">
      <c r="A251" s="115"/>
      <c r="B251" s="115"/>
      <c r="C251" s="115"/>
      <c r="D251" s="116" t="s">
        <v>299</v>
      </c>
      <c r="E251" s="117">
        <f>SUM(E252)</f>
        <v>156130</v>
      </c>
      <c r="F251" s="117">
        <f>SUM(F252)</f>
        <v>70566.72</v>
      </c>
      <c r="G251" s="117">
        <f t="shared" si="7"/>
        <v>45.19741241273298</v>
      </c>
      <c r="H251" s="51"/>
      <c r="I251" s="51"/>
      <c r="J251" s="51"/>
      <c r="K251" s="51"/>
    </row>
    <row r="252" spans="1:12" s="36" customFormat="1" ht="24">
      <c r="A252" s="203" t="s">
        <v>481</v>
      </c>
      <c r="B252" s="204"/>
      <c r="C252" s="205"/>
      <c r="D252" s="118" t="s">
        <v>367</v>
      </c>
      <c r="E252" s="137">
        <f>SUM(E253,E255)</f>
        <v>156130</v>
      </c>
      <c r="F252" s="137">
        <f>SUM(F253,F255)</f>
        <v>70566.72</v>
      </c>
      <c r="G252" s="137">
        <f t="shared" si="7"/>
        <v>45.19741241273298</v>
      </c>
      <c r="H252" s="51"/>
      <c r="I252" s="51"/>
      <c r="J252" s="51"/>
      <c r="K252" s="51"/>
      <c r="L252" s="138"/>
    </row>
    <row r="253" spans="1:12" s="36" customFormat="1" ht="24">
      <c r="A253" s="206"/>
      <c r="B253" s="207"/>
      <c r="C253" s="208"/>
      <c r="D253" s="118" t="s">
        <v>31</v>
      </c>
      <c r="E253" s="137">
        <f>SUM(E254)</f>
        <v>1500</v>
      </c>
      <c r="F253" s="137">
        <f>SUM(F254)</f>
        <v>369</v>
      </c>
      <c r="G253" s="137">
        <f t="shared" si="7"/>
        <v>24.6</v>
      </c>
      <c r="H253" s="51"/>
      <c r="I253" s="51"/>
      <c r="J253" s="51"/>
      <c r="K253" s="51"/>
      <c r="L253" s="138"/>
    </row>
    <row r="254" spans="1:12" s="36" customFormat="1" ht="12">
      <c r="A254" s="206"/>
      <c r="B254" s="207"/>
      <c r="C254" s="208"/>
      <c r="D254" s="118" t="s">
        <v>508</v>
      </c>
      <c r="E254" s="137">
        <v>1500</v>
      </c>
      <c r="F254" s="137">
        <v>369</v>
      </c>
      <c r="G254" s="137">
        <f t="shared" si="7"/>
        <v>24.6</v>
      </c>
      <c r="H254" s="51"/>
      <c r="I254" s="51"/>
      <c r="J254" s="51"/>
      <c r="K254" s="51"/>
      <c r="L254" s="138"/>
    </row>
    <row r="255" spans="1:11" s="36" customFormat="1" ht="24">
      <c r="A255" s="206"/>
      <c r="B255" s="207"/>
      <c r="C255" s="208"/>
      <c r="D255" s="118" t="s">
        <v>395</v>
      </c>
      <c r="E255" s="137">
        <f>SUM(E256,E257,E263,E264,E265)</f>
        <v>154630</v>
      </c>
      <c r="F255" s="137">
        <f>SUM(F256,F257,F263,F264,F265)</f>
        <v>70197.72</v>
      </c>
      <c r="G255" s="137">
        <f t="shared" si="7"/>
        <v>45.39721916833732</v>
      </c>
      <c r="H255" s="51"/>
      <c r="I255" s="51"/>
      <c r="J255" s="51"/>
      <c r="K255" s="51"/>
    </row>
    <row r="256" spans="1:11" s="36" customFormat="1" ht="12">
      <c r="A256" s="206"/>
      <c r="B256" s="207"/>
      <c r="C256" s="208"/>
      <c r="D256" s="118" t="s">
        <v>250</v>
      </c>
      <c r="E256" s="137">
        <v>7700</v>
      </c>
      <c r="F256" s="137">
        <v>0</v>
      </c>
      <c r="G256" s="137">
        <f t="shared" si="7"/>
        <v>0</v>
      </c>
      <c r="H256" s="51"/>
      <c r="I256" s="51"/>
      <c r="J256" s="51"/>
      <c r="K256" s="51"/>
    </row>
    <row r="257" spans="1:12" s="37" customFormat="1" ht="12">
      <c r="A257" s="206"/>
      <c r="B257" s="207"/>
      <c r="C257" s="208"/>
      <c r="D257" s="118" t="s">
        <v>502</v>
      </c>
      <c r="E257" s="137">
        <f>SUM(E258:E262)</f>
        <v>62700</v>
      </c>
      <c r="F257" s="137">
        <f>SUM(F258:F262)</f>
        <v>16122.22</v>
      </c>
      <c r="G257" s="137">
        <f t="shared" si="7"/>
        <v>25.713269537480063</v>
      </c>
      <c r="H257" s="51"/>
      <c r="I257" s="51"/>
      <c r="J257" s="51"/>
      <c r="K257" s="51"/>
      <c r="L257" s="36"/>
    </row>
    <row r="258" spans="1:12" s="37" customFormat="1" ht="12">
      <c r="A258" s="206"/>
      <c r="B258" s="207"/>
      <c r="C258" s="208"/>
      <c r="D258" s="118" t="s">
        <v>379</v>
      </c>
      <c r="E258" s="137">
        <v>50200</v>
      </c>
      <c r="F258" s="137">
        <v>13723.72</v>
      </c>
      <c r="G258" s="137">
        <f t="shared" si="7"/>
        <v>27.33808764940239</v>
      </c>
      <c r="H258" s="51"/>
      <c r="I258" s="51"/>
      <c r="J258" s="51"/>
      <c r="K258" s="51"/>
      <c r="L258" s="36"/>
    </row>
    <row r="259" spans="1:11" s="104" customFormat="1" ht="13.5" customHeight="1">
      <c r="A259" s="206"/>
      <c r="B259" s="207"/>
      <c r="C259" s="208"/>
      <c r="D259" s="139" t="s">
        <v>251</v>
      </c>
      <c r="E259" s="140">
        <v>2000</v>
      </c>
      <c r="F259" s="140">
        <v>0</v>
      </c>
      <c r="G259" s="137">
        <f t="shared" si="7"/>
        <v>0</v>
      </c>
      <c r="H259" s="103"/>
      <c r="I259" s="103"/>
      <c r="J259" s="103"/>
      <c r="K259" s="103"/>
    </row>
    <row r="260" spans="1:11" s="104" customFormat="1" ht="15" customHeight="1">
      <c r="A260" s="206"/>
      <c r="B260" s="207"/>
      <c r="C260" s="208"/>
      <c r="D260" s="139" t="s">
        <v>252</v>
      </c>
      <c r="E260" s="140">
        <v>1500</v>
      </c>
      <c r="F260" s="140">
        <v>0</v>
      </c>
      <c r="G260" s="140">
        <f t="shared" si="7"/>
        <v>0</v>
      </c>
      <c r="H260" s="103"/>
      <c r="I260" s="103"/>
      <c r="J260" s="103"/>
      <c r="K260" s="103"/>
    </row>
    <row r="261" spans="1:11" s="104" customFormat="1" ht="16.5" customHeight="1">
      <c r="A261" s="206"/>
      <c r="B261" s="207"/>
      <c r="C261" s="208"/>
      <c r="D261" s="139" t="s">
        <v>253</v>
      </c>
      <c r="E261" s="140">
        <v>2000</v>
      </c>
      <c r="F261" s="140">
        <v>0</v>
      </c>
      <c r="G261" s="140">
        <f t="shared" si="7"/>
        <v>0</v>
      </c>
      <c r="H261" s="103"/>
      <c r="I261" s="103"/>
      <c r="J261" s="103"/>
      <c r="K261" s="103"/>
    </row>
    <row r="262" spans="1:11" s="104" customFormat="1" ht="15" customHeight="1">
      <c r="A262" s="206"/>
      <c r="B262" s="207"/>
      <c r="C262" s="208"/>
      <c r="D262" s="139" t="s">
        <v>254</v>
      </c>
      <c r="E262" s="140">
        <v>7000</v>
      </c>
      <c r="F262" s="140">
        <v>2398.5</v>
      </c>
      <c r="G262" s="140">
        <f t="shared" si="7"/>
        <v>34.26428571428571</v>
      </c>
      <c r="H262" s="103"/>
      <c r="I262" s="103"/>
      <c r="J262" s="103"/>
      <c r="K262" s="103"/>
    </row>
    <row r="263" spans="1:12" s="37" customFormat="1" ht="12">
      <c r="A263" s="206"/>
      <c r="B263" s="207"/>
      <c r="C263" s="208"/>
      <c r="D263" s="118" t="s">
        <v>518</v>
      </c>
      <c r="E263" s="137">
        <v>6940</v>
      </c>
      <c r="F263" s="137">
        <v>2462.69</v>
      </c>
      <c r="G263" s="137">
        <f t="shared" si="7"/>
        <v>35.48544668587896</v>
      </c>
      <c r="H263" s="51"/>
      <c r="I263" s="51"/>
      <c r="J263" s="51"/>
      <c r="K263" s="51"/>
      <c r="L263" s="36"/>
    </row>
    <row r="264" spans="1:12" s="37" customFormat="1" ht="12">
      <c r="A264" s="206"/>
      <c r="B264" s="207"/>
      <c r="C264" s="208"/>
      <c r="D264" s="118" t="s">
        <v>499</v>
      </c>
      <c r="E264" s="137">
        <v>77230</v>
      </c>
      <c r="F264" s="137">
        <v>51582.81</v>
      </c>
      <c r="G264" s="137">
        <f t="shared" si="7"/>
        <v>66.79115628641719</v>
      </c>
      <c r="H264" s="51"/>
      <c r="I264" s="51"/>
      <c r="J264" s="51"/>
      <c r="K264" s="51"/>
      <c r="L264" s="36"/>
    </row>
    <row r="265" spans="1:12" s="37" customFormat="1" ht="24">
      <c r="A265" s="209"/>
      <c r="B265" s="210"/>
      <c r="C265" s="211"/>
      <c r="D265" s="118" t="s">
        <v>500</v>
      </c>
      <c r="E265" s="137">
        <v>60</v>
      </c>
      <c r="F265" s="137">
        <v>30</v>
      </c>
      <c r="G265" s="137">
        <f t="shared" si="7"/>
        <v>50</v>
      </c>
      <c r="H265" s="51"/>
      <c r="I265" s="51"/>
      <c r="J265" s="51"/>
      <c r="K265" s="51"/>
      <c r="L265" s="36"/>
    </row>
    <row r="266" spans="1:12" s="37" customFormat="1" ht="12">
      <c r="A266" s="134"/>
      <c r="B266" s="134"/>
      <c r="C266" s="134"/>
      <c r="D266" s="118"/>
      <c r="E266" s="137"/>
      <c r="F266" s="137"/>
      <c r="G266" s="137"/>
      <c r="H266" s="51"/>
      <c r="I266" s="51"/>
      <c r="J266" s="51"/>
      <c r="K266" s="51"/>
      <c r="L266" s="36"/>
    </row>
    <row r="267" spans="1:11" s="56" customFormat="1" ht="12">
      <c r="A267" s="52"/>
      <c r="B267" s="52"/>
      <c r="C267" s="52">
        <v>75095</v>
      </c>
      <c r="D267" s="53" t="s">
        <v>295</v>
      </c>
      <c r="E267" s="54">
        <f>SUM(E268)</f>
        <v>196004</v>
      </c>
      <c r="F267" s="54">
        <f>SUM(F268)</f>
        <v>94769.7</v>
      </c>
      <c r="G267" s="54">
        <f t="shared" si="7"/>
        <v>48.350901002020365</v>
      </c>
      <c r="H267" s="55"/>
      <c r="I267" s="55"/>
      <c r="J267" s="55"/>
      <c r="K267" s="55"/>
    </row>
    <row r="268" spans="1:11" s="61" customFormat="1" ht="12">
      <c r="A268" s="57"/>
      <c r="B268" s="57"/>
      <c r="C268" s="57"/>
      <c r="D268" s="58" t="s">
        <v>296</v>
      </c>
      <c r="E268" s="128">
        <f>SUM(E269,E273)</f>
        <v>196004</v>
      </c>
      <c r="F268" s="128">
        <f>SUM(F269,F273)</f>
        <v>94769.7</v>
      </c>
      <c r="G268" s="128">
        <f t="shared" si="7"/>
        <v>48.350901002020365</v>
      </c>
      <c r="H268" s="60"/>
      <c r="I268" s="60"/>
      <c r="J268" s="60"/>
      <c r="K268" s="60"/>
    </row>
    <row r="269" spans="1:11" s="61" customFormat="1" ht="24">
      <c r="A269" s="182" t="s">
        <v>481</v>
      </c>
      <c r="B269" s="182"/>
      <c r="C269" s="182"/>
      <c r="D269" s="63" t="s">
        <v>397</v>
      </c>
      <c r="E269" s="126">
        <f>SUM(E270:E271)</f>
        <v>67400</v>
      </c>
      <c r="F269" s="126">
        <f>SUM(F270:F271)</f>
        <v>32200</v>
      </c>
      <c r="G269" s="126">
        <f t="shared" si="7"/>
        <v>47.774480712166174</v>
      </c>
      <c r="H269" s="60"/>
      <c r="I269" s="60"/>
      <c r="J269" s="60"/>
      <c r="K269" s="60"/>
    </row>
    <row r="270" spans="1:11" s="61" customFormat="1" ht="24">
      <c r="A270" s="182"/>
      <c r="B270" s="182"/>
      <c r="C270" s="182"/>
      <c r="D270" s="63" t="s">
        <v>525</v>
      </c>
      <c r="E270" s="126">
        <v>5000</v>
      </c>
      <c r="F270" s="126">
        <v>1000</v>
      </c>
      <c r="G270" s="126">
        <f t="shared" si="7"/>
        <v>20</v>
      </c>
      <c r="H270" s="60"/>
      <c r="I270" s="60"/>
      <c r="J270" s="60"/>
      <c r="K270" s="60"/>
    </row>
    <row r="271" spans="1:11" s="61" customFormat="1" ht="24">
      <c r="A271" s="182"/>
      <c r="B271" s="182"/>
      <c r="C271" s="182"/>
      <c r="D271" s="63" t="s">
        <v>516</v>
      </c>
      <c r="E271" s="126">
        <f>SUM(E272)</f>
        <v>62400</v>
      </c>
      <c r="F271" s="126">
        <f>SUM(F272)</f>
        <v>31200</v>
      </c>
      <c r="G271" s="126">
        <f t="shared" si="7"/>
        <v>50</v>
      </c>
      <c r="H271" s="60"/>
      <c r="I271" s="60"/>
      <c r="J271" s="60"/>
      <c r="K271" s="60"/>
    </row>
    <row r="272" spans="1:11" s="69" customFormat="1" ht="22.5">
      <c r="A272" s="182"/>
      <c r="B272" s="182"/>
      <c r="C272" s="182"/>
      <c r="D272" s="82" t="s">
        <v>374</v>
      </c>
      <c r="E272" s="67">
        <v>62400</v>
      </c>
      <c r="F272" s="67">
        <v>31200</v>
      </c>
      <c r="G272" s="67">
        <f t="shared" si="7"/>
        <v>50</v>
      </c>
      <c r="H272" s="68"/>
      <c r="I272" s="68"/>
      <c r="J272" s="68"/>
      <c r="K272" s="68"/>
    </row>
    <row r="273" spans="1:11" s="61" customFormat="1" ht="24">
      <c r="A273" s="182"/>
      <c r="B273" s="182"/>
      <c r="C273" s="182"/>
      <c r="D273" s="63" t="s">
        <v>368</v>
      </c>
      <c r="E273" s="64">
        <f>SUM(E274,E279)</f>
        <v>128604</v>
      </c>
      <c r="F273" s="64">
        <f>SUM(F274,F279)</f>
        <v>62569.7</v>
      </c>
      <c r="G273" s="64">
        <f t="shared" si="7"/>
        <v>48.65299679636714</v>
      </c>
      <c r="H273" s="60"/>
      <c r="I273" s="60"/>
      <c r="J273" s="60"/>
      <c r="K273" s="60"/>
    </row>
    <row r="274" spans="1:11" s="61" customFormat="1" ht="24">
      <c r="A274" s="182"/>
      <c r="B274" s="182"/>
      <c r="C274" s="182"/>
      <c r="D274" s="63" t="s">
        <v>425</v>
      </c>
      <c r="E274" s="64">
        <f>SUM(E275,E276,E277,E278)</f>
        <v>38300</v>
      </c>
      <c r="F274" s="64">
        <f>SUM(F275,F276,F277,F278)</f>
        <v>26708.63</v>
      </c>
      <c r="G274" s="64">
        <f>F274*100/E274</f>
        <v>69.73532637075718</v>
      </c>
      <c r="H274" s="60"/>
      <c r="I274" s="60"/>
      <c r="J274" s="60"/>
      <c r="K274" s="60"/>
    </row>
    <row r="275" spans="1:11" s="61" customFormat="1" ht="24">
      <c r="A275" s="182"/>
      <c r="B275" s="182"/>
      <c r="C275" s="182"/>
      <c r="D275" s="63" t="s">
        <v>526</v>
      </c>
      <c r="E275" s="64">
        <v>25000</v>
      </c>
      <c r="F275" s="64">
        <v>13854</v>
      </c>
      <c r="G275" s="64">
        <f>F275*100/E275</f>
        <v>55.416</v>
      </c>
      <c r="H275" s="60"/>
      <c r="I275" s="60"/>
      <c r="J275" s="60"/>
      <c r="K275" s="60"/>
    </row>
    <row r="276" spans="1:11" s="61" customFormat="1" ht="24.75" customHeight="1">
      <c r="A276" s="182"/>
      <c r="B276" s="182"/>
      <c r="C276" s="182"/>
      <c r="D276" s="63" t="s">
        <v>58</v>
      </c>
      <c r="E276" s="64">
        <v>2000</v>
      </c>
      <c r="F276" s="64">
        <v>1838.69</v>
      </c>
      <c r="G276" s="64">
        <f>F276*100/E276</f>
        <v>91.9345</v>
      </c>
      <c r="H276" s="60"/>
      <c r="I276" s="60"/>
      <c r="J276" s="60"/>
      <c r="K276" s="60"/>
    </row>
    <row r="277" spans="1:11" s="61" customFormat="1" ht="24.75" customHeight="1">
      <c r="A277" s="182"/>
      <c r="B277" s="182"/>
      <c r="C277" s="182"/>
      <c r="D277" s="63" t="s">
        <v>56</v>
      </c>
      <c r="E277" s="64">
        <v>300</v>
      </c>
      <c r="F277" s="64">
        <v>263.44</v>
      </c>
      <c r="G277" s="64">
        <f>F277*100/E277</f>
        <v>87.81333333333333</v>
      </c>
      <c r="H277" s="60"/>
      <c r="I277" s="60"/>
      <c r="J277" s="60"/>
      <c r="K277" s="60"/>
    </row>
    <row r="278" spans="1:11" s="61" customFormat="1" ht="24.75" customHeight="1">
      <c r="A278" s="182"/>
      <c r="B278" s="182"/>
      <c r="C278" s="182"/>
      <c r="D278" s="63" t="s">
        <v>57</v>
      </c>
      <c r="E278" s="64">
        <v>11000</v>
      </c>
      <c r="F278" s="64">
        <v>10752.5</v>
      </c>
      <c r="G278" s="64">
        <f>F278*100/E278</f>
        <v>97.75</v>
      </c>
      <c r="H278" s="60"/>
      <c r="I278" s="60"/>
      <c r="J278" s="60"/>
      <c r="K278" s="60"/>
    </row>
    <row r="279" spans="1:11" s="61" customFormat="1" ht="24">
      <c r="A279" s="182"/>
      <c r="B279" s="182"/>
      <c r="C279" s="182"/>
      <c r="D279" s="63" t="s">
        <v>424</v>
      </c>
      <c r="E279" s="64">
        <f>SUM(E280,E284,E285,E286,E288)</f>
        <v>90304</v>
      </c>
      <c r="F279" s="64">
        <f>SUM(F280,F284,F285,F286,F288)</f>
        <v>35861.07</v>
      </c>
      <c r="G279" s="64">
        <f aca="true" t="shared" si="12" ref="G279:G391">F279*100/E279</f>
        <v>39.71149672218285</v>
      </c>
      <c r="H279" s="60"/>
      <c r="I279" s="60"/>
      <c r="J279" s="60"/>
      <c r="K279" s="60"/>
    </row>
    <row r="280" spans="1:11" s="61" customFormat="1" ht="12">
      <c r="A280" s="182"/>
      <c r="B280" s="182"/>
      <c r="C280" s="182"/>
      <c r="D280" s="63" t="s">
        <v>502</v>
      </c>
      <c r="E280" s="64">
        <f>SUM(E281:E283)</f>
        <v>1400</v>
      </c>
      <c r="F280" s="64">
        <f>SUM(F281:F283)</f>
        <v>423.14</v>
      </c>
      <c r="G280" s="64">
        <f t="shared" si="12"/>
        <v>30.224285714285713</v>
      </c>
      <c r="H280" s="60"/>
      <c r="I280" s="60"/>
      <c r="J280" s="60"/>
      <c r="K280" s="60"/>
    </row>
    <row r="281" spans="1:11" s="69" customFormat="1" ht="22.5">
      <c r="A281" s="182"/>
      <c r="B281" s="182"/>
      <c r="C281" s="182"/>
      <c r="D281" s="108" t="s">
        <v>90</v>
      </c>
      <c r="E281" s="67">
        <v>500</v>
      </c>
      <c r="F281" s="67">
        <v>0</v>
      </c>
      <c r="G281" s="67">
        <f t="shared" si="12"/>
        <v>0</v>
      </c>
      <c r="H281" s="68"/>
      <c r="I281" s="68"/>
      <c r="J281" s="68"/>
      <c r="K281" s="68"/>
    </row>
    <row r="282" spans="1:11" s="69" customFormat="1" ht="22.5">
      <c r="A282" s="182"/>
      <c r="B282" s="182"/>
      <c r="C282" s="182"/>
      <c r="D282" s="108" t="s">
        <v>527</v>
      </c>
      <c r="E282" s="67">
        <v>400</v>
      </c>
      <c r="F282" s="67">
        <v>341.57</v>
      </c>
      <c r="G282" s="67">
        <f t="shared" si="12"/>
        <v>85.3925</v>
      </c>
      <c r="H282" s="68"/>
      <c r="I282" s="68"/>
      <c r="J282" s="68"/>
      <c r="K282" s="68"/>
    </row>
    <row r="283" spans="1:11" s="69" customFormat="1" ht="22.5">
      <c r="A283" s="182"/>
      <c r="B283" s="182"/>
      <c r="C283" s="182"/>
      <c r="D283" s="108" t="s">
        <v>255</v>
      </c>
      <c r="E283" s="67">
        <v>500</v>
      </c>
      <c r="F283" s="67">
        <v>81.57</v>
      </c>
      <c r="G283" s="67">
        <f t="shared" si="12"/>
        <v>16.313999999999997</v>
      </c>
      <c r="H283" s="68"/>
      <c r="I283" s="68"/>
      <c r="J283" s="68"/>
      <c r="K283" s="68"/>
    </row>
    <row r="284" spans="1:11" s="61" customFormat="1" ht="12">
      <c r="A284" s="182"/>
      <c r="B284" s="182"/>
      <c r="C284" s="182"/>
      <c r="D284" s="63" t="s">
        <v>528</v>
      </c>
      <c r="E284" s="64">
        <v>7000</v>
      </c>
      <c r="F284" s="64">
        <v>1377</v>
      </c>
      <c r="G284" s="64">
        <f t="shared" si="12"/>
        <v>19.67142857142857</v>
      </c>
      <c r="H284" s="60"/>
      <c r="I284" s="60"/>
      <c r="J284" s="60"/>
      <c r="K284" s="60"/>
    </row>
    <row r="285" spans="1:11" s="61" customFormat="1" ht="12">
      <c r="A285" s="182"/>
      <c r="B285" s="182"/>
      <c r="C285" s="182"/>
      <c r="D285" s="63" t="s">
        <v>499</v>
      </c>
      <c r="E285" s="64">
        <v>15000</v>
      </c>
      <c r="F285" s="64">
        <v>3500</v>
      </c>
      <c r="G285" s="64">
        <f t="shared" si="12"/>
        <v>23.333333333333332</v>
      </c>
      <c r="H285" s="60"/>
      <c r="I285" s="60"/>
      <c r="J285" s="60"/>
      <c r="K285" s="60"/>
    </row>
    <row r="286" spans="1:11" s="61" customFormat="1" ht="12">
      <c r="A286" s="182"/>
      <c r="B286" s="182"/>
      <c r="C286" s="182"/>
      <c r="D286" s="63" t="s">
        <v>506</v>
      </c>
      <c r="E286" s="64">
        <f>SUM(E287)</f>
        <v>26904</v>
      </c>
      <c r="F286" s="64">
        <f>SUM(F287)</f>
        <v>26904</v>
      </c>
      <c r="G286" s="64">
        <f t="shared" si="12"/>
        <v>100</v>
      </c>
      <c r="H286" s="60"/>
      <c r="I286" s="60"/>
      <c r="J286" s="60"/>
      <c r="K286" s="60"/>
    </row>
    <row r="287" spans="1:12" s="106" customFormat="1" ht="22.5">
      <c r="A287" s="182"/>
      <c r="B287" s="182"/>
      <c r="C287" s="182"/>
      <c r="D287" s="66" t="s">
        <v>530</v>
      </c>
      <c r="E287" s="74">
        <v>26904</v>
      </c>
      <c r="F287" s="74">
        <v>26904</v>
      </c>
      <c r="G287" s="74">
        <f t="shared" si="12"/>
        <v>100</v>
      </c>
      <c r="H287" s="68"/>
      <c r="I287" s="68"/>
      <c r="J287" s="68"/>
      <c r="K287" s="68"/>
      <c r="L287" s="69"/>
    </row>
    <row r="288" spans="1:12" s="76" customFormat="1" ht="24">
      <c r="A288" s="182"/>
      <c r="B288" s="182"/>
      <c r="C288" s="182"/>
      <c r="D288" s="72" t="s">
        <v>529</v>
      </c>
      <c r="E288" s="73">
        <v>40000</v>
      </c>
      <c r="F288" s="73">
        <v>3656.93</v>
      </c>
      <c r="G288" s="73">
        <f t="shared" si="12"/>
        <v>9.142325</v>
      </c>
      <c r="H288" s="60"/>
      <c r="I288" s="60"/>
      <c r="J288" s="60"/>
      <c r="K288" s="60"/>
      <c r="L288" s="61"/>
    </row>
    <row r="289" spans="1:12" s="76" customFormat="1" ht="12">
      <c r="A289" s="70"/>
      <c r="B289" s="70"/>
      <c r="C289" s="70"/>
      <c r="D289" s="72"/>
      <c r="E289" s="73"/>
      <c r="F289" s="73"/>
      <c r="G289" s="73"/>
      <c r="H289" s="60"/>
      <c r="I289" s="60"/>
      <c r="J289" s="60"/>
      <c r="K289" s="60"/>
      <c r="L289" s="61"/>
    </row>
    <row r="290" spans="1:11" s="61" customFormat="1" ht="36">
      <c r="A290" s="78" t="s">
        <v>283</v>
      </c>
      <c r="B290" s="78">
        <v>751</v>
      </c>
      <c r="C290" s="78"/>
      <c r="D290" s="79" t="s">
        <v>330</v>
      </c>
      <c r="E290" s="80">
        <f>SUM(E292,E299)</f>
        <v>43696</v>
      </c>
      <c r="F290" s="80">
        <f>SUM(F292,F299)</f>
        <v>29.25</v>
      </c>
      <c r="G290" s="80">
        <f t="shared" si="12"/>
        <v>0.06693976565360674</v>
      </c>
      <c r="H290" s="60"/>
      <c r="I290" s="60"/>
      <c r="J290" s="60"/>
      <c r="K290" s="60"/>
    </row>
    <row r="291" spans="1:11" s="61" customFormat="1" ht="12">
      <c r="A291" s="70"/>
      <c r="B291" s="70"/>
      <c r="C291" s="70"/>
      <c r="D291" s="72"/>
      <c r="E291" s="73"/>
      <c r="F291" s="73"/>
      <c r="G291" s="73"/>
      <c r="H291" s="60"/>
      <c r="I291" s="60"/>
      <c r="J291" s="60"/>
      <c r="K291" s="60"/>
    </row>
    <row r="292" spans="1:11" s="56" customFormat="1" ht="36">
      <c r="A292" s="52"/>
      <c r="B292" s="52"/>
      <c r="C292" s="52">
        <v>75101</v>
      </c>
      <c r="D292" s="53" t="s">
        <v>329</v>
      </c>
      <c r="E292" s="133">
        <f aca="true" t="shared" si="13" ref="E292:F294">SUM(E293)</f>
        <v>2600</v>
      </c>
      <c r="F292" s="133">
        <f t="shared" si="13"/>
        <v>0</v>
      </c>
      <c r="G292" s="133">
        <f t="shared" si="12"/>
        <v>0</v>
      </c>
      <c r="H292" s="55"/>
      <c r="I292" s="55"/>
      <c r="J292" s="55"/>
      <c r="K292" s="55"/>
    </row>
    <row r="293" spans="1:11" s="61" customFormat="1" ht="12">
      <c r="A293" s="85"/>
      <c r="B293" s="85"/>
      <c r="C293" s="57"/>
      <c r="D293" s="58" t="s">
        <v>296</v>
      </c>
      <c r="E293" s="59">
        <f t="shared" si="13"/>
        <v>2600</v>
      </c>
      <c r="F293" s="59">
        <f t="shared" si="13"/>
        <v>0</v>
      </c>
      <c r="G293" s="59">
        <f t="shared" si="12"/>
        <v>0</v>
      </c>
      <c r="H293" s="60"/>
      <c r="I293" s="60"/>
      <c r="J293" s="60"/>
      <c r="K293" s="60"/>
    </row>
    <row r="294" spans="1:11" s="61" customFormat="1" ht="24">
      <c r="A294" s="182" t="s">
        <v>481</v>
      </c>
      <c r="B294" s="182"/>
      <c r="C294" s="182"/>
      <c r="D294" s="63" t="s">
        <v>367</v>
      </c>
      <c r="E294" s="64">
        <f>SUM(E295)</f>
        <v>2600</v>
      </c>
      <c r="F294" s="64">
        <f t="shared" si="13"/>
        <v>0</v>
      </c>
      <c r="G294" s="64">
        <f t="shared" si="12"/>
        <v>0</v>
      </c>
      <c r="H294" s="60"/>
      <c r="I294" s="60"/>
      <c r="J294" s="60"/>
      <c r="K294" s="60"/>
    </row>
    <row r="295" spans="1:11" s="61" customFormat="1" ht="24">
      <c r="A295" s="182"/>
      <c r="B295" s="182"/>
      <c r="C295" s="182"/>
      <c r="D295" s="63" t="s">
        <v>393</v>
      </c>
      <c r="E295" s="64">
        <f>SUM(E296)</f>
        <v>2600</v>
      </c>
      <c r="F295" s="64">
        <f>SUM(F297)</f>
        <v>0</v>
      </c>
      <c r="G295" s="64">
        <f t="shared" si="12"/>
        <v>0</v>
      </c>
      <c r="H295" s="60"/>
      <c r="I295" s="60"/>
      <c r="J295" s="60"/>
      <c r="K295" s="60"/>
    </row>
    <row r="296" spans="1:11" s="61" customFormat="1" ht="12">
      <c r="A296" s="182"/>
      <c r="B296" s="182"/>
      <c r="C296" s="182"/>
      <c r="D296" s="63" t="s">
        <v>502</v>
      </c>
      <c r="E296" s="64">
        <f>SUM(E297)</f>
        <v>2600</v>
      </c>
      <c r="F296" s="64">
        <f>SUM(F297)</f>
        <v>0</v>
      </c>
      <c r="G296" s="64">
        <f t="shared" si="12"/>
        <v>0</v>
      </c>
      <c r="H296" s="60"/>
      <c r="I296" s="60"/>
      <c r="J296" s="60"/>
      <c r="K296" s="60"/>
    </row>
    <row r="297" spans="1:11" s="69" customFormat="1" ht="27.75" customHeight="1">
      <c r="A297" s="182"/>
      <c r="B297" s="182"/>
      <c r="C297" s="182"/>
      <c r="D297" s="66" t="s">
        <v>386</v>
      </c>
      <c r="E297" s="74">
        <v>2600</v>
      </c>
      <c r="F297" s="74">
        <v>0</v>
      </c>
      <c r="G297" s="74">
        <f t="shared" si="12"/>
        <v>0</v>
      </c>
      <c r="H297" s="68"/>
      <c r="I297" s="68"/>
      <c r="J297" s="68"/>
      <c r="K297" s="68"/>
    </row>
    <row r="298" spans="1:11" s="61" customFormat="1" ht="12">
      <c r="A298" s="70"/>
      <c r="B298" s="70"/>
      <c r="C298" s="70"/>
      <c r="D298" s="72"/>
      <c r="E298" s="73"/>
      <c r="F298" s="73"/>
      <c r="G298" s="73"/>
      <c r="H298" s="60"/>
      <c r="I298" s="60"/>
      <c r="J298" s="60"/>
      <c r="K298" s="60"/>
    </row>
    <row r="299" spans="1:11" s="61" customFormat="1" ht="24">
      <c r="A299" s="52"/>
      <c r="B299" s="52"/>
      <c r="C299" s="52" t="s">
        <v>256</v>
      </c>
      <c r="D299" s="53" t="s">
        <v>257</v>
      </c>
      <c r="E299" s="133">
        <f>SUM(E300)</f>
        <v>41096</v>
      </c>
      <c r="F299" s="133">
        <f>SUM(F300)</f>
        <v>29.25</v>
      </c>
      <c r="G299" s="133">
        <f t="shared" si="12"/>
        <v>0.07117481020050613</v>
      </c>
      <c r="H299" s="60"/>
      <c r="I299" s="60"/>
      <c r="J299" s="60"/>
      <c r="K299" s="60"/>
    </row>
    <row r="300" spans="1:11" s="61" customFormat="1" ht="12">
      <c r="A300" s="85"/>
      <c r="B300" s="85"/>
      <c r="C300" s="57"/>
      <c r="D300" s="58" t="s">
        <v>296</v>
      </c>
      <c r="E300" s="59">
        <f>SUM(E301,E303)</f>
        <v>41096</v>
      </c>
      <c r="F300" s="59">
        <f>SUM(F301,F303)</f>
        <v>29.25</v>
      </c>
      <c r="G300" s="59">
        <f>F300*100/E300</f>
        <v>0.07117481020050613</v>
      </c>
      <c r="H300" s="60"/>
      <c r="I300" s="60"/>
      <c r="J300" s="60"/>
      <c r="K300" s="60"/>
    </row>
    <row r="301" spans="1:11" s="61" customFormat="1" ht="24">
      <c r="A301" s="193" t="s">
        <v>481</v>
      </c>
      <c r="B301" s="194"/>
      <c r="C301" s="195"/>
      <c r="D301" s="72" t="s">
        <v>397</v>
      </c>
      <c r="E301" s="73">
        <f>SUM(E302)</f>
        <v>20450</v>
      </c>
      <c r="F301" s="73">
        <f>SUM(F302)</f>
        <v>0</v>
      </c>
      <c r="G301" s="73">
        <f aca="true" t="shared" si="14" ref="G301:G311">F301*100/E301</f>
        <v>0</v>
      </c>
      <c r="H301" s="60"/>
      <c r="I301" s="60"/>
      <c r="J301" s="60"/>
      <c r="K301" s="60"/>
    </row>
    <row r="302" spans="1:11" s="61" customFormat="1" ht="24">
      <c r="A302" s="196"/>
      <c r="B302" s="197"/>
      <c r="C302" s="198"/>
      <c r="D302" s="72" t="s">
        <v>534</v>
      </c>
      <c r="E302" s="73">
        <v>20450</v>
      </c>
      <c r="F302" s="73">
        <v>0</v>
      </c>
      <c r="G302" s="73">
        <f t="shared" si="14"/>
        <v>0</v>
      </c>
      <c r="H302" s="60"/>
      <c r="I302" s="60"/>
      <c r="J302" s="60"/>
      <c r="K302" s="60"/>
    </row>
    <row r="303" spans="1:11" s="61" customFormat="1" ht="24">
      <c r="A303" s="196"/>
      <c r="B303" s="197"/>
      <c r="C303" s="198"/>
      <c r="D303" s="72" t="s">
        <v>368</v>
      </c>
      <c r="E303" s="73">
        <f>SUM(E304,E308)</f>
        <v>20646</v>
      </c>
      <c r="F303" s="73">
        <f>SUM(F304,F308)</f>
        <v>29.25</v>
      </c>
      <c r="G303" s="73">
        <f t="shared" si="14"/>
        <v>0.14167393199651265</v>
      </c>
      <c r="H303" s="60"/>
      <c r="I303" s="60"/>
      <c r="J303" s="60"/>
      <c r="K303" s="60"/>
    </row>
    <row r="304" spans="1:11" s="61" customFormat="1" ht="24">
      <c r="A304" s="196"/>
      <c r="B304" s="197"/>
      <c r="C304" s="198"/>
      <c r="D304" s="72" t="s">
        <v>425</v>
      </c>
      <c r="E304" s="73">
        <f>SUM(E305:E307)</f>
        <v>14577.029999999999</v>
      </c>
      <c r="F304" s="73">
        <f>SUM(F305:F307)</f>
        <v>0</v>
      </c>
      <c r="G304" s="73">
        <f t="shared" si="14"/>
        <v>0</v>
      </c>
      <c r="H304" s="60"/>
      <c r="I304" s="60"/>
      <c r="J304" s="60"/>
      <c r="K304" s="60"/>
    </row>
    <row r="305" spans="1:11" s="61" customFormat="1" ht="12">
      <c r="A305" s="196"/>
      <c r="B305" s="197"/>
      <c r="C305" s="198"/>
      <c r="D305" s="72" t="s">
        <v>514</v>
      </c>
      <c r="E305" s="73">
        <v>2029.78</v>
      </c>
      <c r="F305" s="73">
        <v>0</v>
      </c>
      <c r="G305" s="73">
        <f t="shared" si="14"/>
        <v>0</v>
      </c>
      <c r="H305" s="60"/>
      <c r="I305" s="60"/>
      <c r="J305" s="60"/>
      <c r="K305" s="60"/>
    </row>
    <row r="306" spans="1:11" s="61" customFormat="1" ht="36">
      <c r="A306" s="196"/>
      <c r="B306" s="197"/>
      <c r="C306" s="198"/>
      <c r="D306" s="72" t="s">
        <v>92</v>
      </c>
      <c r="E306" s="73">
        <v>289.29</v>
      </c>
      <c r="F306" s="73">
        <v>0</v>
      </c>
      <c r="G306" s="73">
        <f t="shared" si="14"/>
        <v>0</v>
      </c>
      <c r="H306" s="60"/>
      <c r="I306" s="60"/>
      <c r="J306" s="60"/>
      <c r="K306" s="60"/>
    </row>
    <row r="307" spans="1:11" s="61" customFormat="1" ht="12">
      <c r="A307" s="196"/>
      <c r="B307" s="197"/>
      <c r="C307" s="198"/>
      <c r="D307" s="72" t="s">
        <v>508</v>
      </c>
      <c r="E307" s="73">
        <v>12257.96</v>
      </c>
      <c r="F307" s="73">
        <v>0</v>
      </c>
      <c r="G307" s="73">
        <f t="shared" si="14"/>
        <v>0</v>
      </c>
      <c r="H307" s="60"/>
      <c r="I307" s="60"/>
      <c r="J307" s="60"/>
      <c r="K307" s="60"/>
    </row>
    <row r="308" spans="1:11" s="61" customFormat="1" ht="24">
      <c r="A308" s="196"/>
      <c r="B308" s="197"/>
      <c r="C308" s="198"/>
      <c r="D308" s="72" t="s">
        <v>424</v>
      </c>
      <c r="E308" s="73">
        <f>SUM(E309:E311)</f>
        <v>6068.969999999999</v>
      </c>
      <c r="F308" s="73">
        <f>SUM(F309:F311)</f>
        <v>29.25</v>
      </c>
      <c r="G308" s="73">
        <f t="shared" si="14"/>
        <v>0.4819598712796406</v>
      </c>
      <c r="H308" s="60"/>
      <c r="I308" s="60"/>
      <c r="J308" s="60"/>
      <c r="K308" s="60"/>
    </row>
    <row r="309" spans="1:11" s="61" customFormat="1" ht="12">
      <c r="A309" s="196"/>
      <c r="B309" s="197"/>
      <c r="C309" s="198"/>
      <c r="D309" s="72" t="s">
        <v>497</v>
      </c>
      <c r="E309" s="73">
        <v>1689.28</v>
      </c>
      <c r="F309" s="73">
        <v>0</v>
      </c>
      <c r="G309" s="73">
        <f t="shared" si="14"/>
        <v>0</v>
      </c>
      <c r="H309" s="60"/>
      <c r="I309" s="60"/>
      <c r="J309" s="60"/>
      <c r="K309" s="60"/>
    </row>
    <row r="310" spans="1:11" s="61" customFormat="1" ht="12">
      <c r="A310" s="196"/>
      <c r="B310" s="197"/>
      <c r="C310" s="198"/>
      <c r="D310" s="72" t="s">
        <v>499</v>
      </c>
      <c r="E310" s="73">
        <v>4200</v>
      </c>
      <c r="F310" s="73">
        <v>0</v>
      </c>
      <c r="G310" s="73">
        <f t="shared" si="14"/>
        <v>0</v>
      </c>
      <c r="H310" s="60"/>
      <c r="I310" s="60"/>
      <c r="J310" s="60"/>
      <c r="K310" s="60"/>
    </row>
    <row r="311" spans="1:11" s="61" customFormat="1" ht="12">
      <c r="A311" s="199"/>
      <c r="B311" s="200"/>
      <c r="C311" s="201"/>
      <c r="D311" s="72" t="s">
        <v>522</v>
      </c>
      <c r="E311" s="73">
        <v>179.69</v>
      </c>
      <c r="F311" s="73">
        <v>29.25</v>
      </c>
      <c r="G311" s="73">
        <f t="shared" si="14"/>
        <v>16.278034392564972</v>
      </c>
      <c r="H311" s="60"/>
      <c r="I311" s="60"/>
      <c r="J311" s="60"/>
      <c r="K311" s="60"/>
    </row>
    <row r="312" spans="1:11" s="61" customFormat="1" ht="12">
      <c r="A312" s="70"/>
      <c r="B312" s="70"/>
      <c r="C312" s="70"/>
      <c r="D312" s="72"/>
      <c r="E312" s="73"/>
      <c r="F312" s="73"/>
      <c r="G312" s="73"/>
      <c r="H312" s="60"/>
      <c r="I312" s="60"/>
      <c r="J312" s="60"/>
      <c r="K312" s="60"/>
    </row>
    <row r="313" spans="1:11" s="92" customFormat="1" ht="12">
      <c r="A313" s="109" t="s">
        <v>533</v>
      </c>
      <c r="B313" s="109" t="s">
        <v>429</v>
      </c>
      <c r="C313" s="109"/>
      <c r="D313" s="110" t="s">
        <v>432</v>
      </c>
      <c r="E313" s="111">
        <f>SUM(E315)</f>
        <v>300</v>
      </c>
      <c r="F313" s="111">
        <f>SUM(F315)</f>
        <v>0</v>
      </c>
      <c r="G313" s="111">
        <f t="shared" si="12"/>
        <v>0</v>
      </c>
      <c r="H313" s="91"/>
      <c r="I313" s="91"/>
      <c r="J313" s="91"/>
      <c r="K313" s="91"/>
    </row>
    <row r="314" spans="1:12" s="37" customFormat="1" ht="12">
      <c r="A314" s="94"/>
      <c r="B314" s="94"/>
      <c r="C314" s="94"/>
      <c r="D314" s="95"/>
      <c r="E314" s="96"/>
      <c r="F314" s="96"/>
      <c r="G314" s="96"/>
      <c r="H314" s="51"/>
      <c r="I314" s="51"/>
      <c r="J314" s="51"/>
      <c r="K314" s="51"/>
      <c r="L314" s="36"/>
    </row>
    <row r="315" spans="1:11" s="113" customFormat="1" ht="12">
      <c r="A315" s="87"/>
      <c r="B315" s="87"/>
      <c r="C315" s="87" t="s">
        <v>430</v>
      </c>
      <c r="D315" s="89" t="s">
        <v>431</v>
      </c>
      <c r="E315" s="90">
        <f aca="true" t="shared" si="15" ref="E315:F317">SUM(E316)</f>
        <v>300</v>
      </c>
      <c r="F315" s="90">
        <f t="shared" si="15"/>
        <v>0</v>
      </c>
      <c r="G315" s="90">
        <f t="shared" si="12"/>
        <v>0</v>
      </c>
      <c r="H315" s="112"/>
      <c r="I315" s="112"/>
      <c r="J315" s="112"/>
      <c r="K315" s="112"/>
    </row>
    <row r="316" spans="1:12" s="37" customFormat="1" ht="12">
      <c r="A316" s="115"/>
      <c r="B316" s="115"/>
      <c r="C316" s="115"/>
      <c r="D316" s="116" t="s">
        <v>296</v>
      </c>
      <c r="E316" s="117">
        <f t="shared" si="15"/>
        <v>300</v>
      </c>
      <c r="F316" s="117">
        <f t="shared" si="15"/>
        <v>0</v>
      </c>
      <c r="G316" s="117">
        <f t="shared" si="12"/>
        <v>0</v>
      </c>
      <c r="H316" s="51"/>
      <c r="I316" s="51"/>
      <c r="J316" s="51"/>
      <c r="K316" s="51"/>
      <c r="L316" s="36"/>
    </row>
    <row r="317" spans="1:12" s="37" customFormat="1" ht="24">
      <c r="A317" s="202" t="s">
        <v>481</v>
      </c>
      <c r="B317" s="202"/>
      <c r="C317" s="202"/>
      <c r="D317" s="118" t="s">
        <v>367</v>
      </c>
      <c r="E317" s="96">
        <f t="shared" si="15"/>
        <v>300</v>
      </c>
      <c r="F317" s="96">
        <f t="shared" si="15"/>
        <v>0</v>
      </c>
      <c r="G317" s="96">
        <f t="shared" si="12"/>
        <v>0</v>
      </c>
      <c r="H317" s="51"/>
      <c r="I317" s="51"/>
      <c r="J317" s="51"/>
      <c r="K317" s="51"/>
      <c r="L317" s="36"/>
    </row>
    <row r="318" spans="1:12" s="37" customFormat="1" ht="24">
      <c r="A318" s="202"/>
      <c r="B318" s="202"/>
      <c r="C318" s="202"/>
      <c r="D318" s="118" t="s">
        <v>393</v>
      </c>
      <c r="E318" s="96">
        <f>SUM(E319)</f>
        <v>300</v>
      </c>
      <c r="F318" s="96">
        <f>SUM(F319)</f>
        <v>0</v>
      </c>
      <c r="G318" s="96">
        <f t="shared" si="12"/>
        <v>0</v>
      </c>
      <c r="H318" s="51"/>
      <c r="I318" s="51"/>
      <c r="J318" s="51"/>
      <c r="K318" s="51"/>
      <c r="L318" s="36"/>
    </row>
    <row r="319" spans="1:12" s="37" customFormat="1" ht="24">
      <c r="A319" s="202"/>
      <c r="B319" s="202"/>
      <c r="C319" s="202"/>
      <c r="D319" s="118" t="s">
        <v>532</v>
      </c>
      <c r="E319" s="96">
        <v>300</v>
      </c>
      <c r="F319" s="96">
        <v>0</v>
      </c>
      <c r="G319" s="96">
        <f t="shared" si="12"/>
        <v>0</v>
      </c>
      <c r="H319" s="51"/>
      <c r="I319" s="51"/>
      <c r="J319" s="51"/>
      <c r="K319" s="51"/>
      <c r="L319" s="36"/>
    </row>
    <row r="320" spans="1:12" s="37" customFormat="1" ht="12">
      <c r="A320" s="94"/>
      <c r="B320" s="94"/>
      <c r="C320" s="94"/>
      <c r="D320" s="95"/>
      <c r="E320" s="96"/>
      <c r="F320" s="96"/>
      <c r="G320" s="96"/>
      <c r="H320" s="51"/>
      <c r="I320" s="51"/>
      <c r="J320" s="51"/>
      <c r="K320" s="51"/>
      <c r="L320" s="36"/>
    </row>
    <row r="321" spans="1:11" s="61" customFormat="1" ht="24">
      <c r="A321" s="78" t="s">
        <v>543</v>
      </c>
      <c r="B321" s="78">
        <v>754</v>
      </c>
      <c r="C321" s="78"/>
      <c r="D321" s="79" t="s">
        <v>318</v>
      </c>
      <c r="E321" s="80">
        <f>SUM(E323,E335,E358,E365,E377,E329)</f>
        <v>505400</v>
      </c>
      <c r="F321" s="80">
        <f>SUM(F323,F335,F358,F365,F377,F329)</f>
        <v>299458.82</v>
      </c>
      <c r="G321" s="80">
        <f t="shared" si="12"/>
        <v>59.25184408389394</v>
      </c>
      <c r="H321" s="60"/>
      <c r="I321" s="60"/>
      <c r="J321" s="60"/>
      <c r="K321" s="60"/>
    </row>
    <row r="322" spans="1:11" s="61" customFormat="1" ht="12">
      <c r="A322" s="70"/>
      <c r="B322" s="70"/>
      <c r="C322" s="70"/>
      <c r="D322" s="72"/>
      <c r="E322" s="73"/>
      <c r="F322" s="73"/>
      <c r="G322" s="73"/>
      <c r="H322" s="60"/>
      <c r="I322" s="60"/>
      <c r="J322" s="60"/>
      <c r="K322" s="60"/>
    </row>
    <row r="323" spans="1:11" s="61" customFormat="1" ht="12">
      <c r="A323" s="52"/>
      <c r="B323" s="52"/>
      <c r="C323" s="52" t="s">
        <v>486</v>
      </c>
      <c r="D323" s="53" t="s">
        <v>487</v>
      </c>
      <c r="E323" s="143">
        <f aca="true" t="shared" si="16" ref="E323:F325">SUM(E324)</f>
        <v>17000</v>
      </c>
      <c r="F323" s="143">
        <f t="shared" si="16"/>
        <v>17000</v>
      </c>
      <c r="G323" s="143">
        <f t="shared" si="12"/>
        <v>100</v>
      </c>
      <c r="H323" s="60"/>
      <c r="I323" s="60"/>
      <c r="J323" s="60"/>
      <c r="K323" s="60"/>
    </row>
    <row r="324" spans="1:11" s="61" customFormat="1" ht="12">
      <c r="A324" s="119"/>
      <c r="B324" s="119"/>
      <c r="C324" s="119"/>
      <c r="D324" s="121" t="s">
        <v>310</v>
      </c>
      <c r="E324" s="122">
        <f t="shared" si="16"/>
        <v>17000</v>
      </c>
      <c r="F324" s="122">
        <f t="shared" si="16"/>
        <v>17000</v>
      </c>
      <c r="G324" s="122">
        <f t="shared" si="12"/>
        <v>100</v>
      </c>
      <c r="H324" s="60"/>
      <c r="I324" s="60"/>
      <c r="J324" s="60"/>
      <c r="K324" s="60"/>
    </row>
    <row r="325" spans="1:11" s="61" customFormat="1" ht="24">
      <c r="A325" s="183" t="s">
        <v>481</v>
      </c>
      <c r="B325" s="184"/>
      <c r="C325" s="185"/>
      <c r="D325" s="63" t="s">
        <v>398</v>
      </c>
      <c r="E325" s="64">
        <f t="shared" si="16"/>
        <v>17000</v>
      </c>
      <c r="F325" s="64">
        <f t="shared" si="16"/>
        <v>17000</v>
      </c>
      <c r="G325" s="64">
        <f t="shared" si="12"/>
        <v>100</v>
      </c>
      <c r="H325" s="60"/>
      <c r="I325" s="60"/>
      <c r="J325" s="60"/>
      <c r="K325" s="60"/>
    </row>
    <row r="326" spans="1:11" s="61" customFormat="1" ht="54" customHeight="1">
      <c r="A326" s="186"/>
      <c r="B326" s="187"/>
      <c r="C326" s="188"/>
      <c r="D326" s="63" t="s">
        <v>15</v>
      </c>
      <c r="E326" s="64">
        <f>SUM(E327:E327)</f>
        <v>17000</v>
      </c>
      <c r="F326" s="64">
        <f>SUM(F327:F327)</f>
        <v>17000</v>
      </c>
      <c r="G326" s="64">
        <f t="shared" si="12"/>
        <v>100</v>
      </c>
      <c r="H326" s="60"/>
      <c r="I326" s="60"/>
      <c r="J326" s="60"/>
      <c r="K326" s="60"/>
    </row>
    <row r="327" spans="1:11" s="69" customFormat="1" ht="52.5" customHeight="1">
      <c r="A327" s="186"/>
      <c r="B327" s="187"/>
      <c r="C327" s="188"/>
      <c r="D327" s="82" t="s">
        <v>258</v>
      </c>
      <c r="E327" s="67">
        <v>17000</v>
      </c>
      <c r="F327" s="67">
        <v>17000</v>
      </c>
      <c r="G327" s="67">
        <f t="shared" si="12"/>
        <v>100</v>
      </c>
      <c r="H327" s="68"/>
      <c r="I327" s="68"/>
      <c r="J327" s="68"/>
      <c r="K327" s="68"/>
    </row>
    <row r="328" spans="1:11" s="61" customFormat="1" ht="12">
      <c r="A328" s="70"/>
      <c r="B328" s="70"/>
      <c r="C328" s="70"/>
      <c r="D328" s="72"/>
      <c r="E328" s="73"/>
      <c r="F328" s="73"/>
      <c r="G328" s="73"/>
      <c r="H328" s="60"/>
      <c r="I328" s="60"/>
      <c r="J328" s="60"/>
      <c r="K328" s="60"/>
    </row>
    <row r="329" spans="1:11" s="61" customFormat="1" ht="24">
      <c r="A329" s="87"/>
      <c r="B329" s="87"/>
      <c r="C329" s="87" t="s">
        <v>259</v>
      </c>
      <c r="D329" s="89" t="s">
        <v>260</v>
      </c>
      <c r="E329" s="90">
        <f aca="true" t="shared" si="17" ref="E329:F332">SUM(E330)</f>
        <v>10000</v>
      </c>
      <c r="F329" s="90">
        <f t="shared" si="17"/>
        <v>10000</v>
      </c>
      <c r="G329" s="90">
        <f t="shared" si="12"/>
        <v>100</v>
      </c>
      <c r="H329" s="60"/>
      <c r="I329" s="60"/>
      <c r="J329" s="60"/>
      <c r="K329" s="60"/>
    </row>
    <row r="330" spans="1:11" s="61" customFormat="1" ht="12">
      <c r="A330" s="57"/>
      <c r="B330" s="57"/>
      <c r="C330" s="57"/>
      <c r="D330" s="58" t="s">
        <v>296</v>
      </c>
      <c r="E330" s="59">
        <f t="shared" si="17"/>
        <v>10000</v>
      </c>
      <c r="F330" s="59">
        <f t="shared" si="17"/>
        <v>10000</v>
      </c>
      <c r="G330" s="59">
        <f t="shared" si="12"/>
        <v>100</v>
      </c>
      <c r="H330" s="60"/>
      <c r="I330" s="60"/>
      <c r="J330" s="60"/>
      <c r="K330" s="60"/>
    </row>
    <row r="331" spans="1:11" s="61" customFormat="1" ht="24">
      <c r="A331" s="193" t="s">
        <v>481</v>
      </c>
      <c r="B331" s="194"/>
      <c r="C331" s="195"/>
      <c r="D331" s="63" t="s">
        <v>392</v>
      </c>
      <c r="E331" s="73">
        <f t="shared" si="17"/>
        <v>10000</v>
      </c>
      <c r="F331" s="73">
        <f t="shared" si="17"/>
        <v>10000</v>
      </c>
      <c r="G331" s="73">
        <f t="shared" si="12"/>
        <v>100</v>
      </c>
      <c r="H331" s="60"/>
      <c r="I331" s="60"/>
      <c r="J331" s="60"/>
      <c r="K331" s="60"/>
    </row>
    <row r="332" spans="1:11" s="61" customFormat="1" ht="24">
      <c r="A332" s="196"/>
      <c r="B332" s="197"/>
      <c r="C332" s="198"/>
      <c r="D332" s="72" t="s">
        <v>262</v>
      </c>
      <c r="E332" s="73">
        <f t="shared" si="17"/>
        <v>10000</v>
      </c>
      <c r="F332" s="73">
        <f t="shared" si="17"/>
        <v>10000</v>
      </c>
      <c r="G332" s="73">
        <f t="shared" si="12"/>
        <v>100</v>
      </c>
      <c r="H332" s="60"/>
      <c r="I332" s="60"/>
      <c r="J332" s="60"/>
      <c r="K332" s="60"/>
    </row>
    <row r="333" spans="1:11" s="69" customFormat="1" ht="68.25" customHeight="1">
      <c r="A333" s="199"/>
      <c r="B333" s="200"/>
      <c r="C333" s="201"/>
      <c r="D333" s="66" t="s">
        <v>261</v>
      </c>
      <c r="E333" s="74">
        <v>10000</v>
      </c>
      <c r="F333" s="74">
        <v>10000</v>
      </c>
      <c r="G333" s="74">
        <f t="shared" si="12"/>
        <v>100</v>
      </c>
      <c r="H333" s="68"/>
      <c r="I333" s="68"/>
      <c r="J333" s="68"/>
      <c r="K333" s="68"/>
    </row>
    <row r="334" spans="1:11" s="61" customFormat="1" ht="12">
      <c r="A334" s="70"/>
      <c r="B334" s="70"/>
      <c r="C334" s="70"/>
      <c r="D334" s="72"/>
      <c r="E334" s="73"/>
      <c r="F334" s="73"/>
      <c r="G334" s="73"/>
      <c r="H334" s="60"/>
      <c r="I334" s="60"/>
      <c r="J334" s="60"/>
      <c r="K334" s="60"/>
    </row>
    <row r="335" spans="1:11" s="56" customFormat="1" ht="12">
      <c r="A335" s="52"/>
      <c r="B335" s="52"/>
      <c r="C335" s="52">
        <v>75412</v>
      </c>
      <c r="D335" s="53" t="s">
        <v>300</v>
      </c>
      <c r="E335" s="143">
        <f>SUM(E336)</f>
        <v>373000</v>
      </c>
      <c r="F335" s="143">
        <f>SUM(F336)</f>
        <v>213779.74</v>
      </c>
      <c r="G335" s="143">
        <f t="shared" si="12"/>
        <v>57.313603217158175</v>
      </c>
      <c r="H335" s="55"/>
      <c r="I335" s="55"/>
      <c r="J335" s="55"/>
      <c r="K335" s="55"/>
    </row>
    <row r="336" spans="1:11" s="61" customFormat="1" ht="12">
      <c r="A336" s="57"/>
      <c r="B336" s="57"/>
      <c r="C336" s="57"/>
      <c r="D336" s="58" t="s">
        <v>296</v>
      </c>
      <c r="E336" s="59">
        <f>SUM(E337,E340,E342)</f>
        <v>373000</v>
      </c>
      <c r="F336" s="59">
        <f>SUM(F337,F340,F342)</f>
        <v>213779.74</v>
      </c>
      <c r="G336" s="59">
        <f t="shared" si="12"/>
        <v>57.313603217158175</v>
      </c>
      <c r="H336" s="60"/>
      <c r="I336" s="60"/>
      <c r="J336" s="60"/>
      <c r="K336" s="60"/>
    </row>
    <row r="337" spans="1:11" s="61" customFormat="1" ht="24">
      <c r="A337" s="182" t="s">
        <v>481</v>
      </c>
      <c r="B337" s="182"/>
      <c r="C337" s="182"/>
      <c r="D337" s="63" t="s">
        <v>392</v>
      </c>
      <c r="E337" s="64">
        <f>SUM(E338)</f>
        <v>100000</v>
      </c>
      <c r="F337" s="64">
        <f>SUM(F338)</f>
        <v>84250</v>
      </c>
      <c r="G337" s="64">
        <f t="shared" si="12"/>
        <v>84.25</v>
      </c>
      <c r="H337" s="60"/>
      <c r="I337" s="60"/>
      <c r="J337" s="60"/>
      <c r="K337" s="60"/>
    </row>
    <row r="338" spans="1:11" s="61" customFormat="1" ht="48">
      <c r="A338" s="182"/>
      <c r="B338" s="182"/>
      <c r="C338" s="182"/>
      <c r="D338" s="63" t="s">
        <v>542</v>
      </c>
      <c r="E338" s="64">
        <f>SUM(E339:E339)</f>
        <v>100000</v>
      </c>
      <c r="F338" s="64">
        <f>SUM(F339:F339)</f>
        <v>84250</v>
      </c>
      <c r="G338" s="64">
        <f t="shared" si="12"/>
        <v>84.25</v>
      </c>
      <c r="H338" s="60"/>
      <c r="I338" s="60"/>
      <c r="J338" s="60"/>
      <c r="K338" s="60"/>
    </row>
    <row r="339" spans="1:11" s="69" customFormat="1" ht="81" customHeight="1">
      <c r="A339" s="182"/>
      <c r="B339" s="182"/>
      <c r="C339" s="182"/>
      <c r="D339" s="82" t="s">
        <v>93</v>
      </c>
      <c r="E339" s="67">
        <v>100000</v>
      </c>
      <c r="F339" s="67">
        <v>84250</v>
      </c>
      <c r="G339" s="67">
        <f t="shared" si="12"/>
        <v>84.25</v>
      </c>
      <c r="H339" s="68"/>
      <c r="I339" s="68"/>
      <c r="J339" s="68"/>
      <c r="K339" s="68"/>
    </row>
    <row r="340" spans="1:11" s="61" customFormat="1" ht="24">
      <c r="A340" s="182"/>
      <c r="B340" s="182"/>
      <c r="C340" s="182"/>
      <c r="D340" s="63" t="s">
        <v>401</v>
      </c>
      <c r="E340" s="64">
        <f>SUM(E341)</f>
        <v>10000</v>
      </c>
      <c r="F340" s="64">
        <f>SUM(F341)</f>
        <v>2574.01</v>
      </c>
      <c r="G340" s="64">
        <f t="shared" si="12"/>
        <v>25.7401</v>
      </c>
      <c r="H340" s="60"/>
      <c r="I340" s="60"/>
      <c r="J340" s="60"/>
      <c r="K340" s="60"/>
    </row>
    <row r="341" spans="1:11" s="61" customFormat="1" ht="24">
      <c r="A341" s="182"/>
      <c r="B341" s="182"/>
      <c r="C341" s="182"/>
      <c r="D341" s="63" t="s">
        <v>534</v>
      </c>
      <c r="E341" s="64">
        <v>10000</v>
      </c>
      <c r="F341" s="64">
        <v>2574.01</v>
      </c>
      <c r="G341" s="64">
        <f t="shared" si="12"/>
        <v>25.7401</v>
      </c>
      <c r="H341" s="60"/>
      <c r="I341" s="60"/>
      <c r="J341" s="60"/>
      <c r="K341" s="60"/>
    </row>
    <row r="342" spans="1:11" s="61" customFormat="1" ht="24">
      <c r="A342" s="182"/>
      <c r="B342" s="182"/>
      <c r="C342" s="182"/>
      <c r="D342" s="63" t="s">
        <v>537</v>
      </c>
      <c r="E342" s="64">
        <f>SUM(E343,E346)</f>
        <v>263000</v>
      </c>
      <c r="F342" s="64">
        <f>SUM(F343,F346)</f>
        <v>126955.73000000001</v>
      </c>
      <c r="G342" s="64">
        <f t="shared" si="12"/>
        <v>48.27214068441065</v>
      </c>
      <c r="H342" s="60"/>
      <c r="I342" s="60"/>
      <c r="J342" s="60"/>
      <c r="K342" s="60"/>
    </row>
    <row r="343" spans="1:11" s="61" customFormat="1" ht="24">
      <c r="A343" s="182"/>
      <c r="B343" s="182"/>
      <c r="C343" s="182"/>
      <c r="D343" s="63" t="s">
        <v>538</v>
      </c>
      <c r="E343" s="64">
        <f>SUM(E344:E345)</f>
        <v>52000</v>
      </c>
      <c r="F343" s="64">
        <f>SUM(F344:F345)</f>
        <v>27163.64</v>
      </c>
      <c r="G343" s="64">
        <f t="shared" si="12"/>
        <v>52.23776923076923</v>
      </c>
      <c r="H343" s="60"/>
      <c r="I343" s="60"/>
      <c r="J343" s="60"/>
      <c r="K343" s="60"/>
    </row>
    <row r="344" spans="1:11" s="61" customFormat="1" ht="12">
      <c r="A344" s="182"/>
      <c r="B344" s="182"/>
      <c r="C344" s="182"/>
      <c r="D344" s="63" t="s">
        <v>514</v>
      </c>
      <c r="E344" s="64">
        <v>3000</v>
      </c>
      <c r="F344" s="64">
        <v>1542.84</v>
      </c>
      <c r="G344" s="64">
        <f t="shared" si="12"/>
        <v>51.428</v>
      </c>
      <c r="H344" s="60"/>
      <c r="I344" s="60"/>
      <c r="J344" s="60"/>
      <c r="K344" s="60"/>
    </row>
    <row r="345" spans="1:11" s="61" customFormat="1" ht="12">
      <c r="A345" s="182"/>
      <c r="B345" s="182"/>
      <c r="C345" s="182"/>
      <c r="D345" s="63" t="s">
        <v>508</v>
      </c>
      <c r="E345" s="64">
        <v>49000</v>
      </c>
      <c r="F345" s="64">
        <v>25620.8</v>
      </c>
      <c r="G345" s="64">
        <f t="shared" si="12"/>
        <v>52.287346938775514</v>
      </c>
      <c r="H345" s="60"/>
      <c r="I345" s="60"/>
      <c r="J345" s="60"/>
      <c r="K345" s="60"/>
    </row>
    <row r="346" spans="1:11" s="61" customFormat="1" ht="24">
      <c r="A346" s="182"/>
      <c r="B346" s="182"/>
      <c r="C346" s="182"/>
      <c r="D346" s="63" t="s">
        <v>539</v>
      </c>
      <c r="E346" s="64">
        <f>SUM(E347,E351,E352,E353,E354,E355,E356)</f>
        <v>211000</v>
      </c>
      <c r="F346" s="64">
        <f>SUM(F347,F351,F352,F353,F354,F355,F356)</f>
        <v>99792.09000000001</v>
      </c>
      <c r="G346" s="64">
        <f t="shared" si="12"/>
        <v>47.29482938388627</v>
      </c>
      <c r="H346" s="60"/>
      <c r="I346" s="60"/>
      <c r="J346" s="60"/>
      <c r="K346" s="60"/>
    </row>
    <row r="347" spans="1:11" s="61" customFormat="1" ht="12">
      <c r="A347" s="182"/>
      <c r="B347" s="182"/>
      <c r="C347" s="182"/>
      <c r="D347" s="63" t="s">
        <v>502</v>
      </c>
      <c r="E347" s="64">
        <f>SUM(E348:E350)</f>
        <v>55000</v>
      </c>
      <c r="F347" s="64">
        <f>SUM(F348:F350)</f>
        <v>35518.43</v>
      </c>
      <c r="G347" s="64">
        <f t="shared" si="12"/>
        <v>64.57896363636364</v>
      </c>
      <c r="H347" s="60"/>
      <c r="I347" s="60"/>
      <c r="J347" s="60"/>
      <c r="K347" s="60"/>
    </row>
    <row r="348" spans="1:11" s="69" customFormat="1" ht="22.5">
      <c r="A348" s="182"/>
      <c r="B348" s="182"/>
      <c r="C348" s="182"/>
      <c r="D348" s="82" t="s">
        <v>540</v>
      </c>
      <c r="E348" s="67">
        <v>45000</v>
      </c>
      <c r="F348" s="67">
        <v>25518.43</v>
      </c>
      <c r="G348" s="67">
        <f t="shared" si="12"/>
        <v>56.70762222222222</v>
      </c>
      <c r="H348" s="68"/>
      <c r="I348" s="68"/>
      <c r="J348" s="68"/>
      <c r="K348" s="68"/>
    </row>
    <row r="349" spans="1:11" s="69" customFormat="1" ht="22.5">
      <c r="A349" s="182"/>
      <c r="B349" s="182"/>
      <c r="C349" s="182"/>
      <c r="D349" s="108" t="s">
        <v>263</v>
      </c>
      <c r="E349" s="67">
        <v>7000</v>
      </c>
      <c r="F349" s="67">
        <v>7000</v>
      </c>
      <c r="G349" s="67">
        <f t="shared" si="12"/>
        <v>100</v>
      </c>
      <c r="H349" s="68"/>
      <c r="I349" s="68"/>
      <c r="J349" s="68"/>
      <c r="K349" s="68"/>
    </row>
    <row r="350" spans="1:11" s="69" customFormat="1" ht="33.75">
      <c r="A350" s="182"/>
      <c r="B350" s="182"/>
      <c r="C350" s="182"/>
      <c r="D350" s="108" t="s">
        <v>264</v>
      </c>
      <c r="E350" s="67">
        <v>3000</v>
      </c>
      <c r="F350" s="67">
        <v>3000</v>
      </c>
      <c r="G350" s="67">
        <f t="shared" si="12"/>
        <v>100</v>
      </c>
      <c r="H350" s="68"/>
      <c r="I350" s="68"/>
      <c r="J350" s="68"/>
      <c r="K350" s="68"/>
    </row>
    <row r="351" spans="1:11" s="61" customFormat="1" ht="12">
      <c r="A351" s="182"/>
      <c r="B351" s="182"/>
      <c r="C351" s="182"/>
      <c r="D351" s="63" t="s">
        <v>509</v>
      </c>
      <c r="E351" s="64">
        <v>45000</v>
      </c>
      <c r="F351" s="64">
        <v>15179.22</v>
      </c>
      <c r="G351" s="64">
        <f t="shared" si="12"/>
        <v>33.7316</v>
      </c>
      <c r="H351" s="60"/>
      <c r="I351" s="60"/>
      <c r="J351" s="60"/>
      <c r="K351" s="60"/>
    </row>
    <row r="352" spans="1:11" s="61" customFormat="1" ht="12">
      <c r="A352" s="182"/>
      <c r="B352" s="182"/>
      <c r="C352" s="182"/>
      <c r="D352" s="63" t="s">
        <v>498</v>
      </c>
      <c r="E352" s="64">
        <v>20000</v>
      </c>
      <c r="F352" s="64">
        <v>8045.89</v>
      </c>
      <c r="G352" s="64">
        <f t="shared" si="12"/>
        <v>40.22945</v>
      </c>
      <c r="H352" s="60"/>
      <c r="I352" s="60"/>
      <c r="J352" s="60"/>
      <c r="K352" s="60"/>
    </row>
    <row r="353" spans="1:11" s="61" customFormat="1" ht="12">
      <c r="A353" s="182"/>
      <c r="B353" s="182"/>
      <c r="C353" s="182"/>
      <c r="D353" s="63" t="s">
        <v>528</v>
      </c>
      <c r="E353" s="64">
        <v>15000</v>
      </c>
      <c r="F353" s="64">
        <v>14291</v>
      </c>
      <c r="G353" s="64">
        <f t="shared" si="12"/>
        <v>95.27333333333333</v>
      </c>
      <c r="H353" s="60"/>
      <c r="I353" s="60"/>
      <c r="J353" s="60"/>
      <c r="K353" s="60"/>
    </row>
    <row r="354" spans="1:11" s="61" customFormat="1" ht="12">
      <c r="A354" s="182"/>
      <c r="B354" s="182"/>
      <c r="C354" s="182"/>
      <c r="D354" s="63" t="s">
        <v>504</v>
      </c>
      <c r="E354" s="64">
        <v>31000</v>
      </c>
      <c r="F354" s="64">
        <v>10977.39</v>
      </c>
      <c r="G354" s="64">
        <f t="shared" si="12"/>
        <v>35.410935483870965</v>
      </c>
      <c r="H354" s="60"/>
      <c r="I354" s="60"/>
      <c r="J354" s="60"/>
      <c r="K354" s="60"/>
    </row>
    <row r="355" spans="1:11" s="61" customFormat="1" ht="24">
      <c r="A355" s="182"/>
      <c r="B355" s="182"/>
      <c r="C355" s="182"/>
      <c r="D355" s="63" t="s">
        <v>535</v>
      </c>
      <c r="E355" s="64">
        <v>5000</v>
      </c>
      <c r="F355" s="64">
        <v>2185.16</v>
      </c>
      <c r="G355" s="64">
        <f t="shared" si="12"/>
        <v>43.7032</v>
      </c>
      <c r="H355" s="60"/>
      <c r="I355" s="60"/>
      <c r="J355" s="60"/>
      <c r="K355" s="60"/>
    </row>
    <row r="356" spans="1:11" s="61" customFormat="1" ht="12">
      <c r="A356" s="182"/>
      <c r="B356" s="182"/>
      <c r="C356" s="182"/>
      <c r="D356" s="63" t="s">
        <v>501</v>
      </c>
      <c r="E356" s="64">
        <v>40000</v>
      </c>
      <c r="F356" s="64">
        <v>13595</v>
      </c>
      <c r="G356" s="64">
        <f t="shared" si="12"/>
        <v>33.9875</v>
      </c>
      <c r="H356" s="60"/>
      <c r="I356" s="60"/>
      <c r="J356" s="60"/>
      <c r="K356" s="60"/>
    </row>
    <row r="357" spans="1:11" s="61" customFormat="1" ht="12">
      <c r="A357" s="62"/>
      <c r="B357" s="62"/>
      <c r="C357" s="62"/>
      <c r="D357" s="63"/>
      <c r="E357" s="64"/>
      <c r="F357" s="64"/>
      <c r="G357" s="64"/>
      <c r="H357" s="60"/>
      <c r="I357" s="60"/>
      <c r="J357" s="60"/>
      <c r="K357" s="60"/>
    </row>
    <row r="358" spans="1:11" s="56" customFormat="1" ht="12">
      <c r="A358" s="52"/>
      <c r="B358" s="52"/>
      <c r="C358" s="52">
        <v>75414</v>
      </c>
      <c r="D358" s="53" t="s">
        <v>301</v>
      </c>
      <c r="E358" s="54">
        <f aca="true" t="shared" si="18" ref="E358:F360">SUM(E359)</f>
        <v>2900</v>
      </c>
      <c r="F358" s="54">
        <f t="shared" si="18"/>
        <v>0</v>
      </c>
      <c r="G358" s="54">
        <f t="shared" si="12"/>
        <v>0</v>
      </c>
      <c r="H358" s="55"/>
      <c r="I358" s="55"/>
      <c r="J358" s="55"/>
      <c r="K358" s="55"/>
    </row>
    <row r="359" spans="1:11" s="61" customFormat="1" ht="12" customHeight="1">
      <c r="A359" s="57"/>
      <c r="B359" s="57"/>
      <c r="C359" s="57"/>
      <c r="D359" s="58" t="s">
        <v>296</v>
      </c>
      <c r="E359" s="59">
        <f t="shared" si="18"/>
        <v>2900</v>
      </c>
      <c r="F359" s="59">
        <f t="shared" si="18"/>
        <v>0</v>
      </c>
      <c r="G359" s="59">
        <f t="shared" si="12"/>
        <v>0</v>
      </c>
      <c r="H359" s="60"/>
      <c r="I359" s="60"/>
      <c r="J359" s="60"/>
      <c r="K359" s="60"/>
    </row>
    <row r="360" spans="1:11" s="61" customFormat="1" ht="24">
      <c r="A360" s="182" t="s">
        <v>481</v>
      </c>
      <c r="B360" s="182"/>
      <c r="C360" s="182"/>
      <c r="D360" s="63" t="s">
        <v>367</v>
      </c>
      <c r="E360" s="64">
        <f t="shared" si="18"/>
        <v>2900</v>
      </c>
      <c r="F360" s="64">
        <f t="shared" si="18"/>
        <v>0</v>
      </c>
      <c r="G360" s="64">
        <f t="shared" si="12"/>
        <v>0</v>
      </c>
      <c r="H360" s="60"/>
      <c r="I360" s="60"/>
      <c r="J360" s="60"/>
      <c r="K360" s="60"/>
    </row>
    <row r="361" spans="1:11" s="61" customFormat="1" ht="24">
      <c r="A361" s="182"/>
      <c r="B361" s="182"/>
      <c r="C361" s="182"/>
      <c r="D361" s="63" t="s">
        <v>393</v>
      </c>
      <c r="E361" s="64">
        <f>SUM(E362:E363)</f>
        <v>2900</v>
      </c>
      <c r="F361" s="64">
        <f>SUM(F362:F363)</f>
        <v>0</v>
      </c>
      <c r="G361" s="64">
        <f t="shared" si="12"/>
        <v>0</v>
      </c>
      <c r="H361" s="60"/>
      <c r="I361" s="60"/>
      <c r="J361" s="60"/>
      <c r="K361" s="60"/>
    </row>
    <row r="362" spans="1:11" s="61" customFormat="1" ht="14.25" customHeight="1">
      <c r="A362" s="182"/>
      <c r="B362" s="182"/>
      <c r="C362" s="182"/>
      <c r="D362" s="63" t="s">
        <v>497</v>
      </c>
      <c r="E362" s="64">
        <v>1000</v>
      </c>
      <c r="F362" s="64">
        <v>0</v>
      </c>
      <c r="G362" s="64">
        <f t="shared" si="12"/>
        <v>0</v>
      </c>
      <c r="H362" s="60"/>
      <c r="I362" s="60"/>
      <c r="J362" s="60"/>
      <c r="K362" s="60"/>
    </row>
    <row r="363" spans="1:11" s="61" customFormat="1" ht="12">
      <c r="A363" s="182"/>
      <c r="B363" s="182"/>
      <c r="C363" s="182"/>
      <c r="D363" s="63" t="s">
        <v>499</v>
      </c>
      <c r="E363" s="64">
        <v>1900</v>
      </c>
      <c r="F363" s="64">
        <v>0</v>
      </c>
      <c r="G363" s="64">
        <f t="shared" si="12"/>
        <v>0</v>
      </c>
      <c r="H363" s="60"/>
      <c r="I363" s="60"/>
      <c r="J363" s="60"/>
      <c r="K363" s="60"/>
    </row>
    <row r="364" spans="1:11" s="61" customFormat="1" ht="12.75" customHeight="1">
      <c r="A364" s="70"/>
      <c r="B364" s="70"/>
      <c r="C364" s="70"/>
      <c r="D364" s="72"/>
      <c r="E364" s="73"/>
      <c r="F364" s="73"/>
      <c r="G364" s="73"/>
      <c r="H364" s="60"/>
      <c r="I364" s="60"/>
      <c r="J364" s="60"/>
      <c r="K364" s="60"/>
    </row>
    <row r="365" spans="1:11" s="84" customFormat="1" ht="12.75" customHeight="1">
      <c r="A365" s="52"/>
      <c r="B365" s="52"/>
      <c r="C365" s="52" t="s">
        <v>421</v>
      </c>
      <c r="D365" s="53" t="s">
        <v>422</v>
      </c>
      <c r="E365" s="54">
        <f>SUM(E366,E372)</f>
        <v>67500</v>
      </c>
      <c r="F365" s="54">
        <f>SUM(F366,F372)</f>
        <v>49036.94</v>
      </c>
      <c r="G365" s="54">
        <f t="shared" si="12"/>
        <v>72.64731851851852</v>
      </c>
      <c r="H365" s="83"/>
      <c r="I365" s="83"/>
      <c r="J365" s="83"/>
      <c r="K365" s="83"/>
    </row>
    <row r="366" spans="1:11" s="61" customFormat="1" ht="12.75" customHeight="1">
      <c r="A366" s="57"/>
      <c r="B366" s="57"/>
      <c r="C366" s="57"/>
      <c r="D366" s="58" t="s">
        <v>296</v>
      </c>
      <c r="E366" s="59">
        <f>SUM(E367)</f>
        <v>51000</v>
      </c>
      <c r="F366" s="59">
        <f>SUM(F367)</f>
        <v>49036.94</v>
      </c>
      <c r="G366" s="59">
        <f t="shared" si="12"/>
        <v>96.15086274509804</v>
      </c>
      <c r="H366" s="60"/>
      <c r="I366" s="60"/>
      <c r="J366" s="60"/>
      <c r="K366" s="60"/>
    </row>
    <row r="367" spans="1:11" s="61" customFormat="1" ht="24">
      <c r="A367" s="196" t="s">
        <v>481</v>
      </c>
      <c r="B367" s="197"/>
      <c r="C367" s="198"/>
      <c r="D367" s="63" t="s">
        <v>367</v>
      </c>
      <c r="E367" s="73">
        <f>SUM(E368)</f>
        <v>51000</v>
      </c>
      <c r="F367" s="73">
        <f>SUM(F368)</f>
        <v>49036.94</v>
      </c>
      <c r="G367" s="73">
        <f t="shared" si="12"/>
        <v>96.15086274509804</v>
      </c>
      <c r="H367" s="60"/>
      <c r="I367" s="60"/>
      <c r="J367" s="60"/>
      <c r="K367" s="60"/>
    </row>
    <row r="368" spans="1:11" s="61" customFormat="1" ht="24">
      <c r="A368" s="196"/>
      <c r="B368" s="197"/>
      <c r="C368" s="198"/>
      <c r="D368" s="63" t="s">
        <v>371</v>
      </c>
      <c r="E368" s="64">
        <f>SUM(E369:E370)</f>
        <v>51000</v>
      </c>
      <c r="F368" s="64">
        <f>SUM(F369:F370)</f>
        <v>49036.94</v>
      </c>
      <c r="G368" s="64">
        <f t="shared" si="12"/>
        <v>96.15086274509804</v>
      </c>
      <c r="H368" s="60"/>
      <c r="I368" s="60"/>
      <c r="J368" s="60"/>
      <c r="K368" s="60"/>
    </row>
    <row r="369" spans="1:11" s="61" customFormat="1" ht="15" customHeight="1">
      <c r="A369" s="196"/>
      <c r="B369" s="197"/>
      <c r="C369" s="198"/>
      <c r="D369" s="63" t="s">
        <v>497</v>
      </c>
      <c r="E369" s="64">
        <v>47000</v>
      </c>
      <c r="F369" s="64">
        <v>46036.94</v>
      </c>
      <c r="G369" s="64">
        <f t="shared" si="12"/>
        <v>97.95093617021277</v>
      </c>
      <c r="H369" s="60"/>
      <c r="I369" s="60"/>
      <c r="J369" s="60"/>
      <c r="K369" s="60"/>
    </row>
    <row r="370" spans="1:11" s="61" customFormat="1" ht="12">
      <c r="A370" s="199"/>
      <c r="B370" s="200"/>
      <c r="C370" s="201"/>
      <c r="D370" s="63" t="s">
        <v>499</v>
      </c>
      <c r="E370" s="64">
        <v>4000</v>
      </c>
      <c r="F370" s="64">
        <v>3000</v>
      </c>
      <c r="G370" s="64">
        <f t="shared" si="12"/>
        <v>75</v>
      </c>
      <c r="H370" s="60"/>
      <c r="I370" s="60"/>
      <c r="J370" s="60"/>
      <c r="K370" s="60"/>
    </row>
    <row r="371" spans="1:11" s="61" customFormat="1" ht="12">
      <c r="A371" s="71"/>
      <c r="B371" s="71"/>
      <c r="C371" s="71"/>
      <c r="D371" s="63"/>
      <c r="E371" s="64"/>
      <c r="F371" s="64"/>
      <c r="G371" s="64"/>
      <c r="H371" s="60"/>
      <c r="I371" s="60"/>
      <c r="J371" s="60"/>
      <c r="K371" s="60"/>
    </row>
    <row r="372" spans="1:11" s="61" customFormat="1" ht="12">
      <c r="A372" s="120"/>
      <c r="B372" s="120"/>
      <c r="C372" s="120"/>
      <c r="D372" s="121" t="s">
        <v>310</v>
      </c>
      <c r="E372" s="122">
        <f aca="true" t="shared" si="19" ref="E372:F374">SUM(E373)</f>
        <v>16500</v>
      </c>
      <c r="F372" s="122">
        <f t="shared" si="19"/>
        <v>0</v>
      </c>
      <c r="G372" s="122">
        <f t="shared" si="12"/>
        <v>0</v>
      </c>
      <c r="H372" s="60"/>
      <c r="I372" s="60"/>
      <c r="J372" s="60"/>
      <c r="K372" s="60"/>
    </row>
    <row r="373" spans="1:11" s="61" customFormat="1" ht="24">
      <c r="A373" s="193" t="s">
        <v>481</v>
      </c>
      <c r="B373" s="194"/>
      <c r="C373" s="195"/>
      <c r="D373" s="63" t="s">
        <v>398</v>
      </c>
      <c r="E373" s="64">
        <f t="shared" si="19"/>
        <v>16500</v>
      </c>
      <c r="F373" s="64">
        <f t="shared" si="19"/>
        <v>0</v>
      </c>
      <c r="G373" s="64">
        <f t="shared" si="12"/>
        <v>0</v>
      </c>
      <c r="H373" s="60"/>
      <c r="I373" s="60"/>
      <c r="J373" s="60"/>
      <c r="K373" s="60"/>
    </row>
    <row r="374" spans="1:11" s="61" customFormat="1" ht="76.5" customHeight="1">
      <c r="A374" s="196"/>
      <c r="B374" s="197"/>
      <c r="C374" s="198"/>
      <c r="D374" s="63" t="s">
        <v>265</v>
      </c>
      <c r="E374" s="64">
        <f t="shared" si="19"/>
        <v>16500</v>
      </c>
      <c r="F374" s="64">
        <f t="shared" si="19"/>
        <v>0</v>
      </c>
      <c r="G374" s="64">
        <f t="shared" si="12"/>
        <v>0</v>
      </c>
      <c r="H374" s="60"/>
      <c r="I374" s="60"/>
      <c r="J374" s="60"/>
      <c r="K374" s="60"/>
    </row>
    <row r="375" spans="1:11" s="69" customFormat="1" ht="57.75" customHeight="1">
      <c r="A375" s="199"/>
      <c r="B375" s="200"/>
      <c r="C375" s="201"/>
      <c r="D375" s="82" t="s">
        <v>43</v>
      </c>
      <c r="E375" s="67">
        <v>16500</v>
      </c>
      <c r="F375" s="67">
        <v>0</v>
      </c>
      <c r="G375" s="67">
        <f t="shared" si="12"/>
        <v>0</v>
      </c>
      <c r="H375" s="68"/>
      <c r="I375" s="68"/>
      <c r="J375" s="68"/>
      <c r="K375" s="68"/>
    </row>
    <row r="376" spans="1:11" s="61" customFormat="1" ht="12">
      <c r="A376" s="71"/>
      <c r="B376" s="71"/>
      <c r="C376" s="71"/>
      <c r="D376" s="63"/>
      <c r="E376" s="64"/>
      <c r="F376" s="64"/>
      <c r="G376" s="64"/>
      <c r="H376" s="60"/>
      <c r="I376" s="60"/>
      <c r="J376" s="60"/>
      <c r="K376" s="60"/>
    </row>
    <row r="377" spans="1:11" s="84" customFormat="1" ht="12.75" customHeight="1">
      <c r="A377" s="52"/>
      <c r="B377" s="52"/>
      <c r="C377" s="52" t="s">
        <v>353</v>
      </c>
      <c r="D377" s="53" t="s">
        <v>295</v>
      </c>
      <c r="E377" s="54">
        <f>SUM(E378,E384)</f>
        <v>35000</v>
      </c>
      <c r="F377" s="54">
        <f>SUM(F378,F384)</f>
        <v>9642.14</v>
      </c>
      <c r="G377" s="54">
        <f t="shared" si="12"/>
        <v>27.548971428571427</v>
      </c>
      <c r="H377" s="83"/>
      <c r="I377" s="83"/>
      <c r="J377" s="83"/>
      <c r="K377" s="83"/>
    </row>
    <row r="378" spans="1:11" s="61" customFormat="1" ht="12.75" customHeight="1">
      <c r="A378" s="57"/>
      <c r="B378" s="57"/>
      <c r="C378" s="57"/>
      <c r="D378" s="58" t="s">
        <v>296</v>
      </c>
      <c r="E378" s="59">
        <f aca="true" t="shared" si="20" ref="E378:F381">SUM(E379)</f>
        <v>24000</v>
      </c>
      <c r="F378" s="59">
        <f t="shared" si="20"/>
        <v>6881.14</v>
      </c>
      <c r="G378" s="59">
        <f t="shared" si="12"/>
        <v>28.671416666666666</v>
      </c>
      <c r="H378" s="60"/>
      <c r="I378" s="60"/>
      <c r="J378" s="60"/>
      <c r="K378" s="60"/>
    </row>
    <row r="379" spans="1:11" s="61" customFormat="1" ht="24">
      <c r="A379" s="182" t="s">
        <v>481</v>
      </c>
      <c r="B379" s="182"/>
      <c r="C379" s="182"/>
      <c r="D379" s="63" t="s">
        <v>367</v>
      </c>
      <c r="E379" s="64">
        <f t="shared" si="20"/>
        <v>24000</v>
      </c>
      <c r="F379" s="64">
        <f t="shared" si="20"/>
        <v>6881.14</v>
      </c>
      <c r="G379" s="64">
        <f t="shared" si="12"/>
        <v>28.671416666666666</v>
      </c>
      <c r="H379" s="60"/>
      <c r="I379" s="60"/>
      <c r="J379" s="60"/>
      <c r="K379" s="60"/>
    </row>
    <row r="380" spans="1:11" s="61" customFormat="1" ht="27" customHeight="1">
      <c r="A380" s="182"/>
      <c r="B380" s="182"/>
      <c r="C380" s="182"/>
      <c r="D380" s="63" t="s">
        <v>393</v>
      </c>
      <c r="E380" s="64">
        <f t="shared" si="20"/>
        <v>24000</v>
      </c>
      <c r="F380" s="64">
        <f t="shared" si="20"/>
        <v>6881.14</v>
      </c>
      <c r="G380" s="64">
        <f t="shared" si="12"/>
        <v>28.671416666666666</v>
      </c>
      <c r="H380" s="60"/>
      <c r="I380" s="60"/>
      <c r="J380" s="60"/>
      <c r="K380" s="60"/>
    </row>
    <row r="381" spans="1:11" s="61" customFormat="1" ht="12">
      <c r="A381" s="182"/>
      <c r="B381" s="182"/>
      <c r="C381" s="182"/>
      <c r="D381" s="63" t="s">
        <v>115</v>
      </c>
      <c r="E381" s="64">
        <f t="shared" si="20"/>
        <v>24000</v>
      </c>
      <c r="F381" s="64">
        <f t="shared" si="20"/>
        <v>6881.14</v>
      </c>
      <c r="G381" s="64">
        <f t="shared" si="12"/>
        <v>28.671416666666666</v>
      </c>
      <c r="H381" s="60"/>
      <c r="I381" s="60"/>
      <c r="J381" s="60"/>
      <c r="K381" s="60"/>
    </row>
    <row r="382" spans="1:11" s="69" customFormat="1" ht="22.5">
      <c r="A382" s="182"/>
      <c r="B382" s="182"/>
      <c r="C382" s="182"/>
      <c r="D382" s="66" t="s">
        <v>376</v>
      </c>
      <c r="E382" s="74">
        <v>24000</v>
      </c>
      <c r="F382" s="74">
        <v>6881.14</v>
      </c>
      <c r="G382" s="74">
        <f t="shared" si="12"/>
        <v>28.671416666666666</v>
      </c>
      <c r="H382" s="68"/>
      <c r="I382" s="68"/>
      <c r="J382" s="68"/>
      <c r="K382" s="68"/>
    </row>
    <row r="383" spans="1:11" s="61" customFormat="1" ht="12">
      <c r="A383" s="70"/>
      <c r="B383" s="70"/>
      <c r="C383" s="70"/>
      <c r="D383" s="72"/>
      <c r="E383" s="73"/>
      <c r="F383" s="73"/>
      <c r="G383" s="73"/>
      <c r="H383" s="60"/>
      <c r="I383" s="60"/>
      <c r="J383" s="60"/>
      <c r="K383" s="60"/>
    </row>
    <row r="384" spans="1:11" s="61" customFormat="1" ht="12">
      <c r="A384" s="119"/>
      <c r="B384" s="119"/>
      <c r="C384" s="119"/>
      <c r="D384" s="121" t="s">
        <v>310</v>
      </c>
      <c r="E384" s="122">
        <f>E385</f>
        <v>11000</v>
      </c>
      <c r="F384" s="122">
        <f>F385</f>
        <v>2761</v>
      </c>
      <c r="G384" s="122">
        <f>F384*100/E384</f>
        <v>25.1</v>
      </c>
      <c r="H384" s="60"/>
      <c r="I384" s="60"/>
      <c r="J384" s="60"/>
      <c r="K384" s="60"/>
    </row>
    <row r="385" spans="1:11" s="61" customFormat="1" ht="24">
      <c r="A385" s="182" t="s">
        <v>481</v>
      </c>
      <c r="B385" s="182"/>
      <c r="C385" s="182"/>
      <c r="D385" s="63" t="s">
        <v>398</v>
      </c>
      <c r="E385" s="64">
        <f>SUM(E386)</f>
        <v>11000</v>
      </c>
      <c r="F385" s="64">
        <f>SUM(F386)</f>
        <v>2761</v>
      </c>
      <c r="G385" s="64">
        <f>F385*100/E385</f>
        <v>25.1</v>
      </c>
      <c r="H385" s="60"/>
      <c r="I385" s="60"/>
      <c r="J385" s="60"/>
      <c r="K385" s="60"/>
    </row>
    <row r="386" spans="1:11" s="61" customFormat="1" ht="24">
      <c r="A386" s="182"/>
      <c r="B386" s="182"/>
      <c r="C386" s="182"/>
      <c r="D386" s="63" t="s">
        <v>541</v>
      </c>
      <c r="E386" s="64">
        <f>SUM(E387)</f>
        <v>11000</v>
      </c>
      <c r="F386" s="64">
        <f>SUM(F387)</f>
        <v>2761</v>
      </c>
      <c r="G386" s="64">
        <f>F386*100/E386</f>
        <v>25.1</v>
      </c>
      <c r="H386" s="60"/>
      <c r="I386" s="60"/>
      <c r="J386" s="60"/>
      <c r="K386" s="60"/>
    </row>
    <row r="387" spans="1:11" s="69" customFormat="1" ht="22.5">
      <c r="A387" s="182"/>
      <c r="B387" s="182"/>
      <c r="C387" s="182"/>
      <c r="D387" s="82" t="s">
        <v>94</v>
      </c>
      <c r="E387" s="67">
        <v>11000</v>
      </c>
      <c r="F387" s="67">
        <v>2761</v>
      </c>
      <c r="G387" s="67">
        <f>F387*100/E387</f>
        <v>25.1</v>
      </c>
      <c r="H387" s="68"/>
      <c r="I387" s="68"/>
      <c r="J387" s="68"/>
      <c r="K387" s="68"/>
    </row>
    <row r="388" spans="1:11" s="61" customFormat="1" ht="12">
      <c r="A388" s="70"/>
      <c r="B388" s="70"/>
      <c r="C388" s="70"/>
      <c r="D388" s="72"/>
      <c r="E388" s="73"/>
      <c r="F388" s="73"/>
      <c r="G388" s="73"/>
      <c r="H388" s="60"/>
      <c r="I388" s="60"/>
      <c r="J388" s="60"/>
      <c r="K388" s="60"/>
    </row>
    <row r="389" spans="1:11" s="61" customFormat="1" ht="12">
      <c r="A389" s="78" t="s">
        <v>354</v>
      </c>
      <c r="B389" s="78">
        <v>757</v>
      </c>
      <c r="C389" s="78"/>
      <c r="D389" s="79" t="s">
        <v>302</v>
      </c>
      <c r="E389" s="80">
        <f>SUM(E391,E396)</f>
        <v>193100</v>
      </c>
      <c r="F389" s="80">
        <f>SUM(F391,F396)</f>
        <v>37647.83</v>
      </c>
      <c r="G389" s="80">
        <f t="shared" si="12"/>
        <v>19.496545831175556</v>
      </c>
      <c r="H389" s="60"/>
      <c r="I389" s="60"/>
      <c r="J389" s="60"/>
      <c r="K389" s="60"/>
    </row>
    <row r="390" spans="1:11" s="12" customFormat="1" ht="12">
      <c r="A390" s="8"/>
      <c r="B390" s="8"/>
      <c r="C390" s="17"/>
      <c r="D390" s="18"/>
      <c r="E390" s="19"/>
      <c r="F390" s="19"/>
      <c r="G390" s="19"/>
      <c r="H390" s="11"/>
      <c r="I390" s="11"/>
      <c r="J390" s="11"/>
      <c r="K390" s="11"/>
    </row>
    <row r="391" spans="1:11" s="56" customFormat="1" ht="36">
      <c r="A391" s="52"/>
      <c r="B391" s="52"/>
      <c r="C391" s="52">
        <v>75702</v>
      </c>
      <c r="D391" s="53" t="s">
        <v>343</v>
      </c>
      <c r="E391" s="54">
        <f aca="true" t="shared" si="21" ref="E391:F393">SUM(E392)</f>
        <v>80600</v>
      </c>
      <c r="F391" s="54">
        <f t="shared" si="21"/>
        <v>37647.83</v>
      </c>
      <c r="G391" s="54">
        <f t="shared" si="12"/>
        <v>46.7094665012407</v>
      </c>
      <c r="H391" s="55"/>
      <c r="I391" s="55"/>
      <c r="J391" s="55"/>
      <c r="K391" s="55"/>
    </row>
    <row r="392" spans="1:11" s="61" customFormat="1" ht="12">
      <c r="A392" s="57"/>
      <c r="B392" s="57"/>
      <c r="C392" s="57"/>
      <c r="D392" s="58" t="s">
        <v>296</v>
      </c>
      <c r="E392" s="59">
        <f t="shared" si="21"/>
        <v>80600</v>
      </c>
      <c r="F392" s="59">
        <f t="shared" si="21"/>
        <v>37647.83</v>
      </c>
      <c r="G392" s="59">
        <f>F392*100/E392</f>
        <v>46.7094665012407</v>
      </c>
      <c r="H392" s="60"/>
      <c r="I392" s="60"/>
      <c r="J392" s="60"/>
      <c r="K392" s="60"/>
    </row>
    <row r="393" spans="1:11" s="61" customFormat="1" ht="24">
      <c r="A393" s="182" t="s">
        <v>481</v>
      </c>
      <c r="B393" s="182"/>
      <c r="C393" s="182"/>
      <c r="D393" s="63" t="s">
        <v>400</v>
      </c>
      <c r="E393" s="64">
        <f t="shared" si="21"/>
        <v>80600</v>
      </c>
      <c r="F393" s="64">
        <f t="shared" si="21"/>
        <v>37647.83</v>
      </c>
      <c r="G393" s="64">
        <f>F393*100/E393</f>
        <v>46.7094665012407</v>
      </c>
      <c r="H393" s="60"/>
      <c r="I393" s="60"/>
      <c r="J393" s="60"/>
      <c r="K393" s="60"/>
    </row>
    <row r="394" spans="1:11" s="69" customFormat="1" ht="22.5">
      <c r="A394" s="182"/>
      <c r="B394" s="182"/>
      <c r="C394" s="182"/>
      <c r="D394" s="66" t="s">
        <v>266</v>
      </c>
      <c r="E394" s="74">
        <v>80600</v>
      </c>
      <c r="F394" s="74">
        <v>37647.83</v>
      </c>
      <c r="G394" s="74">
        <f>F394*100/E394</f>
        <v>46.7094665012407</v>
      </c>
      <c r="H394" s="68"/>
      <c r="I394" s="68"/>
      <c r="J394" s="68"/>
      <c r="K394" s="68"/>
    </row>
    <row r="395" spans="1:11" s="61" customFormat="1" ht="12">
      <c r="A395" s="123"/>
      <c r="B395" s="123"/>
      <c r="C395" s="70"/>
      <c r="D395" s="72"/>
      <c r="E395" s="73"/>
      <c r="F395" s="73"/>
      <c r="G395" s="73"/>
      <c r="H395" s="60"/>
      <c r="I395" s="60"/>
      <c r="J395" s="60"/>
      <c r="K395" s="60"/>
    </row>
    <row r="396" spans="1:11" s="56" customFormat="1" ht="48">
      <c r="A396" s="52"/>
      <c r="B396" s="52"/>
      <c r="C396" s="52" t="s">
        <v>355</v>
      </c>
      <c r="D396" s="53" t="s">
        <v>356</v>
      </c>
      <c r="E396" s="54">
        <f aca="true" t="shared" si="22" ref="E396:F398">SUM(E397)</f>
        <v>112500</v>
      </c>
      <c r="F396" s="54">
        <f t="shared" si="22"/>
        <v>0</v>
      </c>
      <c r="G396" s="54">
        <f>F396*100/E396</f>
        <v>0</v>
      </c>
      <c r="H396" s="55"/>
      <c r="I396" s="55"/>
      <c r="J396" s="55"/>
      <c r="K396" s="55"/>
    </row>
    <row r="397" spans="1:11" s="61" customFormat="1" ht="12">
      <c r="A397" s="85"/>
      <c r="B397" s="85"/>
      <c r="C397" s="57"/>
      <c r="D397" s="58" t="s">
        <v>296</v>
      </c>
      <c r="E397" s="59">
        <f t="shared" si="22"/>
        <v>112500</v>
      </c>
      <c r="F397" s="59">
        <f t="shared" si="22"/>
        <v>0</v>
      </c>
      <c r="G397" s="59">
        <f>F397*100/E397</f>
        <v>0</v>
      </c>
      <c r="H397" s="60"/>
      <c r="I397" s="60"/>
      <c r="J397" s="60"/>
      <c r="K397" s="60"/>
    </row>
    <row r="398" spans="1:11" s="61" customFormat="1" ht="60">
      <c r="A398" s="182" t="s">
        <v>481</v>
      </c>
      <c r="B398" s="182"/>
      <c r="C398" s="182"/>
      <c r="D398" s="63" t="s">
        <v>402</v>
      </c>
      <c r="E398" s="64">
        <f t="shared" si="22"/>
        <v>112500</v>
      </c>
      <c r="F398" s="64">
        <f t="shared" si="22"/>
        <v>0</v>
      </c>
      <c r="G398" s="64">
        <f>F398*100/E398</f>
        <v>0</v>
      </c>
      <c r="H398" s="60"/>
      <c r="I398" s="60"/>
      <c r="J398" s="60"/>
      <c r="K398" s="60"/>
    </row>
    <row r="399" spans="1:11" s="69" customFormat="1" ht="22.5">
      <c r="A399" s="182"/>
      <c r="B399" s="182"/>
      <c r="C399" s="182"/>
      <c r="D399" s="66" t="s">
        <v>267</v>
      </c>
      <c r="E399" s="74">
        <v>112500</v>
      </c>
      <c r="F399" s="74">
        <v>0</v>
      </c>
      <c r="G399" s="74">
        <f>F399*100/E399</f>
        <v>0</v>
      </c>
      <c r="H399" s="68"/>
      <c r="I399" s="68"/>
      <c r="J399" s="68"/>
      <c r="K399" s="68"/>
    </row>
    <row r="400" spans="1:11" s="61" customFormat="1" ht="12">
      <c r="A400" s="70"/>
      <c r="B400" s="70"/>
      <c r="C400" s="70"/>
      <c r="D400" s="72"/>
      <c r="E400" s="73"/>
      <c r="F400" s="73"/>
      <c r="G400" s="73"/>
      <c r="H400" s="60"/>
      <c r="I400" s="60"/>
      <c r="J400" s="60"/>
      <c r="K400" s="60"/>
    </row>
    <row r="401" spans="1:11" s="61" customFormat="1" ht="12">
      <c r="A401" s="78" t="s">
        <v>545</v>
      </c>
      <c r="B401" s="78">
        <v>758</v>
      </c>
      <c r="C401" s="78"/>
      <c r="D401" s="79" t="s">
        <v>284</v>
      </c>
      <c r="E401" s="80">
        <f>SUM(E403)</f>
        <v>494027.39999999997</v>
      </c>
      <c r="F401" s="80">
        <f>SUM(F403)</f>
        <v>0</v>
      </c>
      <c r="G401" s="80">
        <f>F401*100/E401</f>
        <v>0</v>
      </c>
      <c r="H401" s="60"/>
      <c r="I401" s="60"/>
      <c r="J401" s="60"/>
      <c r="K401" s="60"/>
    </row>
    <row r="402" spans="1:11" s="61" customFormat="1" ht="12">
      <c r="A402" s="123"/>
      <c r="B402" s="123"/>
      <c r="C402" s="123"/>
      <c r="D402" s="124"/>
      <c r="E402" s="125"/>
      <c r="F402" s="125"/>
      <c r="G402" s="125"/>
      <c r="H402" s="60"/>
      <c r="I402" s="60"/>
      <c r="J402" s="60"/>
      <c r="K402" s="60"/>
    </row>
    <row r="403" spans="1:11" s="84" customFormat="1" ht="12">
      <c r="A403" s="52"/>
      <c r="B403" s="52"/>
      <c r="C403" s="52">
        <v>75818</v>
      </c>
      <c r="D403" s="53" t="s">
        <v>306</v>
      </c>
      <c r="E403" s="54">
        <f aca="true" t="shared" si="23" ref="E403:F405">SUM(E404)</f>
        <v>494027.39999999997</v>
      </c>
      <c r="F403" s="54">
        <f t="shared" si="23"/>
        <v>0</v>
      </c>
      <c r="G403" s="54">
        <f>F403*100/E403</f>
        <v>0</v>
      </c>
      <c r="H403" s="83"/>
      <c r="I403" s="83"/>
      <c r="J403" s="83"/>
      <c r="K403" s="83"/>
    </row>
    <row r="404" spans="1:11" s="61" customFormat="1" ht="12">
      <c r="A404" s="85"/>
      <c r="B404" s="57"/>
      <c r="C404" s="57"/>
      <c r="D404" s="58" t="s">
        <v>296</v>
      </c>
      <c r="E404" s="59">
        <f t="shared" si="23"/>
        <v>494027.39999999997</v>
      </c>
      <c r="F404" s="59">
        <f t="shared" si="23"/>
        <v>0</v>
      </c>
      <c r="G404" s="59">
        <f>F404*100/E404</f>
        <v>0</v>
      </c>
      <c r="H404" s="60"/>
      <c r="I404" s="60"/>
      <c r="J404" s="60"/>
      <c r="K404" s="60"/>
    </row>
    <row r="405" spans="1:11" s="61" customFormat="1" ht="24">
      <c r="A405" s="182" t="s">
        <v>481</v>
      </c>
      <c r="B405" s="182"/>
      <c r="C405" s="182"/>
      <c r="D405" s="63" t="s">
        <v>367</v>
      </c>
      <c r="E405" s="64">
        <f t="shared" si="23"/>
        <v>494027.39999999997</v>
      </c>
      <c r="F405" s="64">
        <f t="shared" si="23"/>
        <v>0</v>
      </c>
      <c r="G405" s="64">
        <f>F405*100/E405</f>
        <v>0</v>
      </c>
      <c r="H405" s="60"/>
      <c r="I405" s="60"/>
      <c r="J405" s="60"/>
      <c r="K405" s="60"/>
    </row>
    <row r="406" spans="1:11" s="61" customFormat="1" ht="24">
      <c r="A406" s="182"/>
      <c r="B406" s="182"/>
      <c r="C406" s="182"/>
      <c r="D406" s="63" t="s">
        <v>393</v>
      </c>
      <c r="E406" s="64">
        <f>SUM(E407)</f>
        <v>494027.39999999997</v>
      </c>
      <c r="F406" s="64">
        <f>SUM(F407)</f>
        <v>0</v>
      </c>
      <c r="G406" s="64">
        <f>F406*100/E406</f>
        <v>0</v>
      </c>
      <c r="H406" s="60"/>
      <c r="I406" s="60"/>
      <c r="J406" s="60"/>
      <c r="K406" s="60"/>
    </row>
    <row r="407" spans="1:11" s="61" customFormat="1" ht="12">
      <c r="A407" s="182"/>
      <c r="B407" s="182"/>
      <c r="C407" s="182"/>
      <c r="D407" s="63" t="s">
        <v>544</v>
      </c>
      <c r="E407" s="64">
        <f>SUM(E408:E410)</f>
        <v>494027.39999999997</v>
      </c>
      <c r="F407" s="64">
        <f>SUM(F408:F410)</f>
        <v>0</v>
      </c>
      <c r="G407" s="64"/>
      <c r="H407" s="60"/>
      <c r="I407" s="60"/>
      <c r="J407" s="60"/>
      <c r="K407" s="60"/>
    </row>
    <row r="408" spans="1:11" s="69" customFormat="1" ht="11.25">
      <c r="A408" s="182"/>
      <c r="B408" s="182"/>
      <c r="C408" s="182"/>
      <c r="D408" s="66" t="s">
        <v>377</v>
      </c>
      <c r="E408" s="67">
        <v>343603.22</v>
      </c>
      <c r="F408" s="67">
        <v>0</v>
      </c>
      <c r="G408" s="67">
        <f>F408*100/E408</f>
        <v>0</v>
      </c>
      <c r="H408" s="68"/>
      <c r="I408" s="68"/>
      <c r="J408" s="68"/>
      <c r="K408" s="68"/>
    </row>
    <row r="409" spans="1:11" s="69" customFormat="1" ht="67.5">
      <c r="A409" s="182"/>
      <c r="B409" s="182"/>
      <c r="C409" s="182"/>
      <c r="D409" s="66" t="s">
        <v>16</v>
      </c>
      <c r="E409" s="74">
        <v>35424.18</v>
      </c>
      <c r="F409" s="74">
        <v>0</v>
      </c>
      <c r="G409" s="74">
        <f>F409*100/E409</f>
        <v>0</v>
      </c>
      <c r="H409" s="68"/>
      <c r="I409" s="68"/>
      <c r="J409" s="68"/>
      <c r="K409" s="68"/>
    </row>
    <row r="410" spans="1:11" s="69" customFormat="1" ht="39" customHeight="1">
      <c r="A410" s="182"/>
      <c r="B410" s="182"/>
      <c r="C410" s="182"/>
      <c r="D410" s="66" t="s">
        <v>378</v>
      </c>
      <c r="E410" s="67">
        <v>115000</v>
      </c>
      <c r="F410" s="67">
        <v>0</v>
      </c>
      <c r="G410" s="67">
        <f>F410*100/E410</f>
        <v>0</v>
      </c>
      <c r="H410" s="68"/>
      <c r="I410" s="68"/>
      <c r="J410" s="68"/>
      <c r="K410" s="68"/>
    </row>
    <row r="411" spans="1:11" s="61" customFormat="1" ht="12">
      <c r="A411" s="70"/>
      <c r="B411" s="70"/>
      <c r="C411" s="70"/>
      <c r="D411" s="72"/>
      <c r="E411" s="73"/>
      <c r="F411" s="73"/>
      <c r="G411" s="73"/>
      <c r="H411" s="60"/>
      <c r="I411" s="60"/>
      <c r="J411" s="60"/>
      <c r="K411" s="60"/>
    </row>
    <row r="412" spans="1:11" s="61" customFormat="1" ht="12">
      <c r="A412" s="78" t="s">
        <v>63</v>
      </c>
      <c r="B412" s="78">
        <v>801</v>
      </c>
      <c r="C412" s="78"/>
      <c r="D412" s="79" t="s">
        <v>285</v>
      </c>
      <c r="E412" s="80">
        <f>SUM(E414,E514,E650,E661,E716,E779,E827,E878)</f>
        <v>16353567.629999999</v>
      </c>
      <c r="F412" s="80">
        <f>SUM(F414,F514,F650,F661,F716,F779,F827,F878)</f>
        <v>7488977.9399999995</v>
      </c>
      <c r="G412" s="80">
        <f>F412*100/E412</f>
        <v>45.79415396957025</v>
      </c>
      <c r="H412" s="60"/>
      <c r="I412" s="60"/>
      <c r="J412" s="60"/>
      <c r="K412" s="60"/>
    </row>
    <row r="413" spans="1:11" s="12" customFormat="1" ht="12">
      <c r="A413" s="17"/>
      <c r="B413" s="8"/>
      <c r="C413" s="17"/>
      <c r="D413" s="18"/>
      <c r="E413" s="19"/>
      <c r="F413" s="19"/>
      <c r="G413" s="19"/>
      <c r="H413" s="11"/>
      <c r="I413" s="11"/>
      <c r="J413" s="11"/>
      <c r="K413" s="11"/>
    </row>
    <row r="414" spans="1:11" s="56" customFormat="1" ht="12">
      <c r="A414" s="52"/>
      <c r="B414" s="52"/>
      <c r="C414" s="52">
        <v>80101</v>
      </c>
      <c r="D414" s="53" t="s">
        <v>314</v>
      </c>
      <c r="E414" s="54">
        <f>SUM(E415)</f>
        <v>9471722.6</v>
      </c>
      <c r="F414" s="54">
        <f>SUM(F415)</f>
        <v>4811098.76</v>
      </c>
      <c r="G414" s="54">
        <f>F414*100/E414</f>
        <v>50.794337663562914</v>
      </c>
      <c r="H414" s="55"/>
      <c r="I414" s="55"/>
      <c r="J414" s="55"/>
      <c r="K414" s="55"/>
    </row>
    <row r="415" spans="1:11" s="61" customFormat="1" ht="12">
      <c r="A415" s="57"/>
      <c r="B415" s="57"/>
      <c r="C415" s="57"/>
      <c r="D415" s="58" t="s">
        <v>296</v>
      </c>
      <c r="E415" s="59">
        <f>SUM(E416,E418,E420,E441)</f>
        <v>9471722.6</v>
      </c>
      <c r="F415" s="59">
        <f>SUM(F416,F418,F420,F441)</f>
        <v>4811098.76</v>
      </c>
      <c r="G415" s="59">
        <f>F415*100/E415</f>
        <v>50.794337663562914</v>
      </c>
      <c r="H415" s="60"/>
      <c r="I415" s="60"/>
      <c r="J415" s="60"/>
      <c r="K415" s="60"/>
    </row>
    <row r="416" spans="1:11" s="61" customFormat="1" ht="24">
      <c r="A416" s="183" t="s">
        <v>481</v>
      </c>
      <c r="B416" s="184"/>
      <c r="C416" s="185"/>
      <c r="D416" s="63" t="s">
        <v>392</v>
      </c>
      <c r="E416" s="64">
        <f>SUM(E417:E417)</f>
        <v>1738747.56</v>
      </c>
      <c r="F416" s="64">
        <f>SUM(F417:F417)</f>
        <v>832577.5</v>
      </c>
      <c r="G416" s="64">
        <f>F416*100/E416</f>
        <v>47.883748000773615</v>
      </c>
      <c r="H416" s="60"/>
      <c r="I416" s="60"/>
      <c r="J416" s="60"/>
      <c r="K416" s="60"/>
    </row>
    <row r="417" spans="1:11" s="61" customFormat="1" ht="36">
      <c r="A417" s="186"/>
      <c r="B417" s="187"/>
      <c r="C417" s="188"/>
      <c r="D417" s="63" t="s">
        <v>546</v>
      </c>
      <c r="E417" s="64">
        <f>SUM(E503)</f>
        <v>1738747.56</v>
      </c>
      <c r="F417" s="64">
        <f>SUM(F503)</f>
        <v>832577.5</v>
      </c>
      <c r="G417" s="64">
        <f>F417*100/E417</f>
        <v>47.883748000773615</v>
      </c>
      <c r="H417" s="60"/>
      <c r="I417" s="60"/>
      <c r="J417" s="60"/>
      <c r="K417" s="60"/>
    </row>
    <row r="418" spans="1:11" s="61" customFormat="1" ht="24">
      <c r="A418" s="186"/>
      <c r="B418" s="187"/>
      <c r="C418" s="188"/>
      <c r="D418" s="63" t="s">
        <v>401</v>
      </c>
      <c r="E418" s="64">
        <f>SUM(E419,)</f>
        <v>146507</v>
      </c>
      <c r="F418" s="64">
        <f>SUM(F419,)</f>
        <v>55475.01</v>
      </c>
      <c r="G418" s="64">
        <f aca="true" t="shared" si="24" ref="G418:G481">F418*100/E418</f>
        <v>37.86509177035909</v>
      </c>
      <c r="H418" s="60"/>
      <c r="I418" s="60"/>
      <c r="J418" s="60"/>
      <c r="K418" s="60"/>
    </row>
    <row r="419" spans="1:11" s="61" customFormat="1" ht="24">
      <c r="A419" s="186"/>
      <c r="B419" s="187"/>
      <c r="C419" s="188"/>
      <c r="D419" s="63" t="s">
        <v>525</v>
      </c>
      <c r="E419" s="64">
        <f>SUM(E451,E476)</f>
        <v>146507</v>
      </c>
      <c r="F419" s="64">
        <f>SUM(F451,F476)</f>
        <v>55475.01</v>
      </c>
      <c r="G419" s="64">
        <f t="shared" si="24"/>
        <v>37.86509177035909</v>
      </c>
      <c r="H419" s="60"/>
      <c r="I419" s="60"/>
      <c r="J419" s="60"/>
      <c r="K419" s="60"/>
    </row>
    <row r="420" spans="1:11" s="61" customFormat="1" ht="24">
      <c r="A420" s="186"/>
      <c r="B420" s="187"/>
      <c r="C420" s="188"/>
      <c r="D420" s="63" t="s">
        <v>537</v>
      </c>
      <c r="E420" s="64">
        <f>SUM(E421,E427)</f>
        <v>7202237.25</v>
      </c>
      <c r="F420" s="64">
        <f>SUM(F421,F427)</f>
        <v>3808121.5</v>
      </c>
      <c r="G420" s="64">
        <f t="shared" si="24"/>
        <v>52.874146849300196</v>
      </c>
      <c r="H420" s="60"/>
      <c r="I420" s="60"/>
      <c r="J420" s="60"/>
      <c r="K420" s="60"/>
    </row>
    <row r="421" spans="1:11" s="61" customFormat="1" ht="24">
      <c r="A421" s="186"/>
      <c r="B421" s="187"/>
      <c r="C421" s="188"/>
      <c r="D421" s="63" t="s">
        <v>36</v>
      </c>
      <c r="E421" s="64">
        <f>SUM(E422:E426)</f>
        <v>6265498</v>
      </c>
      <c r="F421" s="64">
        <f>SUM(F422:F426)</f>
        <v>3153558.56</v>
      </c>
      <c r="G421" s="64">
        <f t="shared" si="24"/>
        <v>50.3321293854056</v>
      </c>
      <c r="H421" s="60"/>
      <c r="I421" s="60"/>
      <c r="J421" s="60"/>
      <c r="K421" s="60"/>
    </row>
    <row r="422" spans="1:11" s="61" customFormat="1" ht="24">
      <c r="A422" s="186"/>
      <c r="B422" s="187"/>
      <c r="C422" s="188"/>
      <c r="D422" s="63" t="s">
        <v>496</v>
      </c>
      <c r="E422" s="64">
        <f>SUM(E454,E479)</f>
        <v>4921849</v>
      </c>
      <c r="F422" s="64">
        <f>SUM(F454,F479)</f>
        <v>2302269.6100000003</v>
      </c>
      <c r="G422" s="64">
        <f t="shared" si="24"/>
        <v>46.77651854008525</v>
      </c>
      <c r="H422" s="60"/>
      <c r="I422" s="60"/>
      <c r="J422" s="60"/>
      <c r="K422" s="60"/>
    </row>
    <row r="423" spans="1:11" s="61" customFormat="1" ht="12">
      <c r="A423" s="186"/>
      <c r="B423" s="187"/>
      <c r="C423" s="188"/>
      <c r="D423" s="63" t="s">
        <v>519</v>
      </c>
      <c r="E423" s="64">
        <f aca="true" t="shared" si="25" ref="E423:F426">SUM(E455,E480)</f>
        <v>362490</v>
      </c>
      <c r="F423" s="64">
        <f t="shared" si="25"/>
        <v>360871.03</v>
      </c>
      <c r="G423" s="64">
        <f t="shared" si="24"/>
        <v>99.55337526552456</v>
      </c>
      <c r="H423" s="60"/>
      <c r="I423" s="60"/>
      <c r="J423" s="60"/>
      <c r="K423" s="60"/>
    </row>
    <row r="424" spans="1:11" s="61" customFormat="1" ht="12">
      <c r="A424" s="186"/>
      <c r="B424" s="187"/>
      <c r="C424" s="188"/>
      <c r="D424" s="63" t="s">
        <v>514</v>
      </c>
      <c r="E424" s="64">
        <f t="shared" si="25"/>
        <v>847862</v>
      </c>
      <c r="F424" s="64">
        <f t="shared" si="25"/>
        <v>430512.57</v>
      </c>
      <c r="G424" s="64">
        <f t="shared" si="24"/>
        <v>50.77625486222994</v>
      </c>
      <c r="H424" s="60"/>
      <c r="I424" s="60"/>
      <c r="J424" s="60"/>
      <c r="K424" s="60"/>
    </row>
    <row r="425" spans="1:11" s="61" customFormat="1" ht="12">
      <c r="A425" s="186"/>
      <c r="B425" s="187"/>
      <c r="C425" s="188"/>
      <c r="D425" s="63" t="s">
        <v>515</v>
      </c>
      <c r="E425" s="64">
        <f t="shared" si="25"/>
        <v>108297</v>
      </c>
      <c r="F425" s="64">
        <f t="shared" si="25"/>
        <v>48256.28</v>
      </c>
      <c r="G425" s="64">
        <f t="shared" si="24"/>
        <v>44.55920293267588</v>
      </c>
      <c r="H425" s="60"/>
      <c r="I425" s="60"/>
      <c r="J425" s="60"/>
      <c r="K425" s="60"/>
    </row>
    <row r="426" spans="1:11" s="61" customFormat="1" ht="12">
      <c r="A426" s="186"/>
      <c r="B426" s="187"/>
      <c r="C426" s="188"/>
      <c r="D426" s="63" t="s">
        <v>508</v>
      </c>
      <c r="E426" s="64">
        <f t="shared" si="25"/>
        <v>25000</v>
      </c>
      <c r="F426" s="64">
        <f t="shared" si="25"/>
        <v>11649.07</v>
      </c>
      <c r="G426" s="64">
        <f t="shared" si="24"/>
        <v>46.59628</v>
      </c>
      <c r="H426" s="60"/>
      <c r="I426" s="60"/>
      <c r="J426" s="60"/>
      <c r="K426" s="60"/>
    </row>
    <row r="427" spans="1:11" s="61" customFormat="1" ht="24">
      <c r="A427" s="186"/>
      <c r="B427" s="187"/>
      <c r="C427" s="188"/>
      <c r="D427" s="63" t="s">
        <v>539</v>
      </c>
      <c r="E427" s="64">
        <f>SUM(E428:E440)</f>
        <v>936739.25</v>
      </c>
      <c r="F427" s="64">
        <f>SUM(F428:F440)</f>
        <v>654562.94</v>
      </c>
      <c r="G427" s="64">
        <f t="shared" si="24"/>
        <v>69.87674958639771</v>
      </c>
      <c r="H427" s="60"/>
      <c r="I427" s="60"/>
      <c r="J427" s="60"/>
      <c r="K427" s="60"/>
    </row>
    <row r="428" spans="1:11" s="61" customFormat="1" ht="12">
      <c r="A428" s="186"/>
      <c r="B428" s="187"/>
      <c r="C428" s="188"/>
      <c r="D428" s="63" t="s">
        <v>497</v>
      </c>
      <c r="E428" s="64">
        <f>SUM(E460,E485,E506)</f>
        <v>162018.25</v>
      </c>
      <c r="F428" s="64">
        <f>SUM(F460,F485,F506)</f>
        <v>120017.38999999998</v>
      </c>
      <c r="G428" s="64">
        <f t="shared" si="24"/>
        <v>74.07646360826634</v>
      </c>
      <c r="H428" s="60"/>
      <c r="I428" s="60"/>
      <c r="J428" s="60"/>
      <c r="K428" s="60"/>
    </row>
    <row r="429" spans="1:11" s="61" customFormat="1" ht="24">
      <c r="A429" s="186"/>
      <c r="B429" s="187"/>
      <c r="C429" s="188"/>
      <c r="D429" s="63" t="s">
        <v>521</v>
      </c>
      <c r="E429" s="64">
        <f aca="true" t="shared" si="26" ref="E429:F435">SUM(E461,E486)</f>
        <v>20000</v>
      </c>
      <c r="F429" s="64">
        <f t="shared" si="26"/>
        <v>17576.379999999997</v>
      </c>
      <c r="G429" s="64">
        <f t="shared" si="24"/>
        <v>87.88189999999999</v>
      </c>
      <c r="H429" s="60"/>
      <c r="I429" s="60"/>
      <c r="J429" s="60"/>
      <c r="K429" s="60"/>
    </row>
    <row r="430" spans="1:11" s="61" customFormat="1" ht="12">
      <c r="A430" s="186"/>
      <c r="B430" s="187"/>
      <c r="C430" s="188"/>
      <c r="D430" s="63" t="s">
        <v>509</v>
      </c>
      <c r="E430" s="64">
        <f t="shared" si="26"/>
        <v>90000</v>
      </c>
      <c r="F430" s="64">
        <f t="shared" si="26"/>
        <v>55459.630000000005</v>
      </c>
      <c r="G430" s="64">
        <f t="shared" si="24"/>
        <v>61.621811111111114</v>
      </c>
      <c r="H430" s="60"/>
      <c r="I430" s="60"/>
      <c r="J430" s="60"/>
      <c r="K430" s="60"/>
    </row>
    <row r="431" spans="1:11" s="61" customFormat="1" ht="12">
      <c r="A431" s="186"/>
      <c r="B431" s="187"/>
      <c r="C431" s="188"/>
      <c r="D431" s="63" t="s">
        <v>498</v>
      </c>
      <c r="E431" s="64">
        <f>SUM(E463,E488,E508)</f>
        <v>90000</v>
      </c>
      <c r="F431" s="64">
        <f>SUM(F463,F488,F508)</f>
        <v>36848.1</v>
      </c>
      <c r="G431" s="64">
        <f t="shared" si="24"/>
        <v>40.94233333333333</v>
      </c>
      <c r="H431" s="60"/>
      <c r="I431" s="60"/>
      <c r="J431" s="60"/>
      <c r="K431" s="60"/>
    </row>
    <row r="432" spans="1:11" s="61" customFormat="1" ht="12">
      <c r="A432" s="186"/>
      <c r="B432" s="187"/>
      <c r="C432" s="188"/>
      <c r="D432" s="63" t="s">
        <v>528</v>
      </c>
      <c r="E432" s="64">
        <f t="shared" si="26"/>
        <v>7000</v>
      </c>
      <c r="F432" s="64">
        <f t="shared" si="26"/>
        <v>996</v>
      </c>
      <c r="G432" s="64">
        <f t="shared" si="24"/>
        <v>14.228571428571428</v>
      </c>
      <c r="H432" s="60"/>
      <c r="I432" s="60"/>
      <c r="J432" s="60"/>
      <c r="K432" s="60"/>
    </row>
    <row r="433" spans="1:11" s="61" customFormat="1" ht="12">
      <c r="A433" s="186"/>
      <c r="B433" s="187"/>
      <c r="C433" s="188"/>
      <c r="D433" s="63" t="s">
        <v>499</v>
      </c>
      <c r="E433" s="64">
        <f t="shared" si="26"/>
        <v>301500</v>
      </c>
      <c r="F433" s="64">
        <f t="shared" si="26"/>
        <v>227557.4</v>
      </c>
      <c r="G433" s="64">
        <f t="shared" si="24"/>
        <v>75.4750912106136</v>
      </c>
      <c r="H433" s="60"/>
      <c r="I433" s="60"/>
      <c r="J433" s="60"/>
      <c r="K433" s="60"/>
    </row>
    <row r="434" spans="1:11" s="61" customFormat="1" ht="24">
      <c r="A434" s="186"/>
      <c r="B434" s="187"/>
      <c r="C434" s="188"/>
      <c r="D434" s="63" t="s">
        <v>500</v>
      </c>
      <c r="E434" s="64">
        <f t="shared" si="26"/>
        <v>12000</v>
      </c>
      <c r="F434" s="64">
        <f t="shared" si="26"/>
        <v>6459.32</v>
      </c>
      <c r="G434" s="64">
        <f t="shared" si="24"/>
        <v>53.827666666666666</v>
      </c>
      <c r="H434" s="60"/>
      <c r="I434" s="60"/>
      <c r="J434" s="60"/>
      <c r="K434" s="60"/>
    </row>
    <row r="435" spans="1:11" s="61" customFormat="1" ht="12">
      <c r="A435" s="186"/>
      <c r="B435" s="187"/>
      <c r="C435" s="188"/>
      <c r="D435" s="63" t="s">
        <v>522</v>
      </c>
      <c r="E435" s="64">
        <f t="shared" si="26"/>
        <v>5500</v>
      </c>
      <c r="F435" s="64">
        <f t="shared" si="26"/>
        <v>1122.72</v>
      </c>
      <c r="G435" s="64">
        <f t="shared" si="24"/>
        <v>20.413090909090908</v>
      </c>
      <c r="H435" s="60"/>
      <c r="I435" s="60"/>
      <c r="J435" s="60"/>
      <c r="K435" s="60"/>
    </row>
    <row r="436" spans="1:11" s="61" customFormat="1" ht="12">
      <c r="A436" s="186"/>
      <c r="B436" s="187"/>
      <c r="C436" s="188"/>
      <c r="D436" s="63" t="s">
        <v>49</v>
      </c>
      <c r="E436" s="64">
        <f>SUM(E468,)</f>
        <v>500</v>
      </c>
      <c r="F436" s="64">
        <f>SUM(F468,)</f>
        <v>0</v>
      </c>
      <c r="G436" s="64">
        <f t="shared" si="24"/>
        <v>0</v>
      </c>
      <c r="H436" s="60"/>
      <c r="I436" s="60"/>
      <c r="J436" s="60"/>
      <c r="K436" s="60"/>
    </row>
    <row r="437" spans="1:11" s="61" customFormat="1" ht="12">
      <c r="A437" s="186"/>
      <c r="B437" s="187"/>
      <c r="C437" s="188"/>
      <c r="D437" s="63" t="s">
        <v>501</v>
      </c>
      <c r="E437" s="64">
        <f>SUM(E469,E493)</f>
        <v>13970</v>
      </c>
      <c r="F437" s="64">
        <f>SUM(F469,F493)</f>
        <v>0</v>
      </c>
      <c r="G437" s="64">
        <f t="shared" si="24"/>
        <v>0</v>
      </c>
      <c r="H437" s="60"/>
      <c r="I437" s="60"/>
      <c r="J437" s="60"/>
      <c r="K437" s="60"/>
    </row>
    <row r="438" spans="1:11" s="61" customFormat="1" ht="24">
      <c r="A438" s="186"/>
      <c r="B438" s="187"/>
      <c r="C438" s="188"/>
      <c r="D438" s="63" t="s">
        <v>523</v>
      </c>
      <c r="E438" s="64">
        <f>SUM(E470,E494)</f>
        <v>229169</v>
      </c>
      <c r="F438" s="64">
        <f>SUM(F470,F494)</f>
        <v>186444</v>
      </c>
      <c r="G438" s="64">
        <f t="shared" si="24"/>
        <v>81.35655346054658</v>
      </c>
      <c r="H438" s="60"/>
      <c r="I438" s="60"/>
      <c r="J438" s="60"/>
      <c r="K438" s="60"/>
    </row>
    <row r="439" spans="1:11" s="61" customFormat="1" ht="24">
      <c r="A439" s="186"/>
      <c r="B439" s="187"/>
      <c r="C439" s="188"/>
      <c r="D439" s="63" t="s">
        <v>44</v>
      </c>
      <c r="E439" s="64">
        <f>SUM(E495)</f>
        <v>82</v>
      </c>
      <c r="F439" s="64">
        <f>SUM(F495)</f>
        <v>82</v>
      </c>
      <c r="G439" s="64">
        <f t="shared" si="24"/>
        <v>100</v>
      </c>
      <c r="H439" s="60"/>
      <c r="I439" s="60"/>
      <c r="J439" s="60"/>
      <c r="K439" s="60"/>
    </row>
    <row r="440" spans="1:11" s="61" customFormat="1" ht="24">
      <c r="A440" s="186"/>
      <c r="B440" s="187"/>
      <c r="C440" s="188"/>
      <c r="D440" s="63" t="s">
        <v>532</v>
      </c>
      <c r="E440" s="64">
        <f>SUM(E471,E496)</f>
        <v>5000</v>
      </c>
      <c r="F440" s="64">
        <f>SUM(F471,F496)</f>
        <v>2000</v>
      </c>
      <c r="G440" s="64">
        <f t="shared" si="24"/>
        <v>40</v>
      </c>
      <c r="H440" s="60"/>
      <c r="I440" s="60"/>
      <c r="J440" s="60"/>
      <c r="K440" s="60"/>
    </row>
    <row r="441" spans="1:11" s="61" customFormat="1" ht="36">
      <c r="A441" s="186"/>
      <c r="B441" s="187"/>
      <c r="C441" s="188"/>
      <c r="D441" s="63" t="s">
        <v>196</v>
      </c>
      <c r="E441" s="64">
        <f>SUM(E442:E444)</f>
        <v>384230.79</v>
      </c>
      <c r="F441" s="64">
        <f>SUM(F442:F444)</f>
        <v>114924.75</v>
      </c>
      <c r="G441" s="64">
        <f t="shared" si="24"/>
        <v>29.91034372857001</v>
      </c>
      <c r="H441" s="60"/>
      <c r="I441" s="60"/>
      <c r="J441" s="60"/>
      <c r="K441" s="60"/>
    </row>
    <row r="442" spans="1:11" s="61" customFormat="1" ht="36.75" customHeight="1">
      <c r="A442" s="186"/>
      <c r="B442" s="187"/>
      <c r="C442" s="188"/>
      <c r="D442" s="82" t="s">
        <v>122</v>
      </c>
      <c r="E442" s="64">
        <f>SUM(E498)</f>
        <v>269306.04</v>
      </c>
      <c r="F442" s="64">
        <f>SUM(F498)</f>
        <v>0</v>
      </c>
      <c r="G442" s="64">
        <f t="shared" si="24"/>
        <v>0</v>
      </c>
      <c r="H442" s="60"/>
      <c r="I442" s="60"/>
      <c r="J442" s="60"/>
      <c r="K442" s="60"/>
    </row>
    <row r="443" spans="1:11" s="61" customFormat="1" ht="39" customHeight="1">
      <c r="A443" s="186"/>
      <c r="B443" s="187"/>
      <c r="C443" s="188"/>
      <c r="D443" s="82" t="s">
        <v>123</v>
      </c>
      <c r="E443" s="64">
        <f>SUM(E511)</f>
        <v>59974.75</v>
      </c>
      <c r="F443" s="64">
        <f>SUM(F511)</f>
        <v>59974.75</v>
      </c>
      <c r="G443" s="64">
        <f t="shared" si="24"/>
        <v>100</v>
      </c>
      <c r="H443" s="60"/>
      <c r="I443" s="60"/>
      <c r="J443" s="60"/>
      <c r="K443" s="60"/>
    </row>
    <row r="444" spans="1:11" s="61" customFormat="1" ht="12">
      <c r="A444" s="189"/>
      <c r="B444" s="190"/>
      <c r="C444" s="191"/>
      <c r="D444" s="82" t="s">
        <v>124</v>
      </c>
      <c r="E444" s="64">
        <f>SUM(E512)</f>
        <v>54950</v>
      </c>
      <c r="F444" s="64">
        <f>SUM(F512)</f>
        <v>54950</v>
      </c>
      <c r="G444" s="64">
        <f t="shared" si="24"/>
        <v>100</v>
      </c>
      <c r="H444" s="60"/>
      <c r="I444" s="60"/>
      <c r="J444" s="60"/>
      <c r="K444" s="60"/>
    </row>
    <row r="445" spans="1:11" s="61" customFormat="1" ht="12">
      <c r="A445" s="147"/>
      <c r="B445" s="147"/>
      <c r="C445" s="147"/>
      <c r="D445" s="63"/>
      <c r="E445" s="64"/>
      <c r="F445" s="64"/>
      <c r="G445" s="64"/>
      <c r="H445" s="60"/>
      <c r="I445" s="60"/>
      <c r="J445" s="60"/>
      <c r="K445" s="60"/>
    </row>
    <row r="446" spans="1:11" s="61" customFormat="1" ht="24">
      <c r="A446" s="147"/>
      <c r="B446" s="147"/>
      <c r="C446" s="147"/>
      <c r="D446" s="161" t="s">
        <v>412</v>
      </c>
      <c r="E446" s="64"/>
      <c r="F446" s="64"/>
      <c r="G446" s="64"/>
      <c r="H446" s="60"/>
      <c r="I446" s="60"/>
      <c r="J446" s="60"/>
      <c r="K446" s="60"/>
    </row>
    <row r="447" spans="1:11" s="61" customFormat="1" ht="12">
      <c r="A447" s="147"/>
      <c r="B447" s="147"/>
      <c r="C447" s="147"/>
      <c r="D447" s="63"/>
      <c r="E447" s="64"/>
      <c r="F447" s="64"/>
      <c r="G447" s="64"/>
      <c r="H447" s="60"/>
      <c r="I447" s="60"/>
      <c r="J447" s="60"/>
      <c r="K447" s="60"/>
    </row>
    <row r="448" spans="1:11" s="61" customFormat="1" ht="12">
      <c r="A448" s="144"/>
      <c r="B448" s="144"/>
      <c r="C448" s="144"/>
      <c r="D448" s="145" t="s">
        <v>33</v>
      </c>
      <c r="E448" s="146">
        <f>SUM(E449)</f>
        <v>3937798</v>
      </c>
      <c r="F448" s="146">
        <f>SUM(F449)</f>
        <v>2214041.43</v>
      </c>
      <c r="G448" s="159">
        <f t="shared" si="24"/>
        <v>56.22536834037704</v>
      </c>
      <c r="H448" s="60"/>
      <c r="I448" s="60"/>
      <c r="J448" s="60"/>
      <c r="K448" s="60"/>
    </row>
    <row r="449" spans="1:11" s="61" customFormat="1" ht="12">
      <c r="A449" s="57"/>
      <c r="B449" s="57"/>
      <c r="C449" s="57"/>
      <c r="D449" s="58" t="s">
        <v>296</v>
      </c>
      <c r="E449" s="59">
        <f>SUM(E450,E452)</f>
        <v>3937798</v>
      </c>
      <c r="F449" s="59">
        <f>SUM(F450,F452)</f>
        <v>2214041.43</v>
      </c>
      <c r="G449" s="59">
        <f t="shared" si="24"/>
        <v>56.22536834037704</v>
      </c>
      <c r="H449" s="60"/>
      <c r="I449" s="60"/>
      <c r="J449" s="60"/>
      <c r="K449" s="60"/>
    </row>
    <row r="450" spans="1:11" s="61" customFormat="1" ht="24">
      <c r="A450" s="183" t="s">
        <v>481</v>
      </c>
      <c r="B450" s="184"/>
      <c r="C450" s="185"/>
      <c r="D450" s="63" t="s">
        <v>397</v>
      </c>
      <c r="E450" s="64">
        <f>SUM(E451)</f>
        <v>6400</v>
      </c>
      <c r="F450" s="64">
        <f>SUM(F451)</f>
        <v>0</v>
      </c>
      <c r="G450" s="64">
        <f t="shared" si="24"/>
        <v>0</v>
      </c>
      <c r="H450" s="60"/>
      <c r="I450" s="60"/>
      <c r="J450" s="60"/>
      <c r="K450" s="60"/>
    </row>
    <row r="451" spans="1:11" s="61" customFormat="1" ht="24">
      <c r="A451" s="186"/>
      <c r="B451" s="187"/>
      <c r="C451" s="188"/>
      <c r="D451" s="63" t="s">
        <v>525</v>
      </c>
      <c r="E451" s="64">
        <v>6400</v>
      </c>
      <c r="F451" s="64">
        <v>0</v>
      </c>
      <c r="G451" s="64">
        <f t="shared" si="24"/>
        <v>0</v>
      </c>
      <c r="H451" s="60"/>
      <c r="I451" s="60"/>
      <c r="J451" s="60"/>
      <c r="K451" s="60"/>
    </row>
    <row r="452" spans="1:11" s="61" customFormat="1" ht="24">
      <c r="A452" s="186"/>
      <c r="B452" s="187"/>
      <c r="C452" s="188"/>
      <c r="D452" s="63" t="s">
        <v>368</v>
      </c>
      <c r="E452" s="64">
        <f>SUM(E453,E459)</f>
        <v>3931398</v>
      </c>
      <c r="F452" s="64">
        <f>SUM(F453,F459)</f>
        <v>2214041.43</v>
      </c>
      <c r="G452" s="64">
        <f t="shared" si="24"/>
        <v>56.31689872152349</v>
      </c>
      <c r="H452" s="60"/>
      <c r="I452" s="60"/>
      <c r="J452" s="60"/>
      <c r="K452" s="60"/>
    </row>
    <row r="453" spans="1:11" s="61" customFormat="1" ht="24">
      <c r="A453" s="186"/>
      <c r="B453" s="187"/>
      <c r="C453" s="188"/>
      <c r="D453" s="63" t="s">
        <v>35</v>
      </c>
      <c r="E453" s="64">
        <f>SUM(E454:E458)</f>
        <v>3399674</v>
      </c>
      <c r="F453" s="64">
        <f>SUM(F454:F458)</f>
        <v>1779161.87</v>
      </c>
      <c r="G453" s="64">
        <f t="shared" si="24"/>
        <v>52.33330813483881</v>
      </c>
      <c r="H453" s="60"/>
      <c r="I453" s="60"/>
      <c r="J453" s="60"/>
      <c r="K453" s="60"/>
    </row>
    <row r="454" spans="1:11" s="61" customFormat="1" ht="24">
      <c r="A454" s="186"/>
      <c r="B454" s="187"/>
      <c r="C454" s="188"/>
      <c r="D454" s="63" t="s">
        <v>496</v>
      </c>
      <c r="E454" s="64">
        <v>2702722</v>
      </c>
      <c r="F454" s="64">
        <v>1306297.86</v>
      </c>
      <c r="G454" s="64">
        <f t="shared" si="24"/>
        <v>48.33267572469533</v>
      </c>
      <c r="H454" s="60"/>
      <c r="I454" s="60"/>
      <c r="J454" s="60"/>
      <c r="K454" s="60"/>
    </row>
    <row r="455" spans="1:11" s="61" customFormat="1" ht="12">
      <c r="A455" s="186"/>
      <c r="B455" s="187"/>
      <c r="C455" s="188"/>
      <c r="D455" s="63" t="s">
        <v>519</v>
      </c>
      <c r="E455" s="64">
        <v>200000</v>
      </c>
      <c r="F455" s="64">
        <v>198387.03</v>
      </c>
      <c r="G455" s="64">
        <f t="shared" si="24"/>
        <v>99.193515</v>
      </c>
      <c r="H455" s="60"/>
      <c r="I455" s="60"/>
      <c r="J455" s="60"/>
      <c r="K455" s="60"/>
    </row>
    <row r="456" spans="1:11" s="61" customFormat="1" ht="12">
      <c r="A456" s="186"/>
      <c r="B456" s="187"/>
      <c r="C456" s="188"/>
      <c r="D456" s="63" t="s">
        <v>514</v>
      </c>
      <c r="E456" s="64">
        <v>426552</v>
      </c>
      <c r="F456" s="64">
        <v>239638.16</v>
      </c>
      <c r="G456" s="64">
        <f t="shared" si="24"/>
        <v>56.180292203529696</v>
      </c>
      <c r="H456" s="60"/>
      <c r="I456" s="60"/>
      <c r="J456" s="60"/>
      <c r="K456" s="60"/>
    </row>
    <row r="457" spans="1:11" s="61" customFormat="1" ht="12">
      <c r="A457" s="186"/>
      <c r="B457" s="187"/>
      <c r="C457" s="188"/>
      <c r="D457" s="63" t="s">
        <v>515</v>
      </c>
      <c r="E457" s="64">
        <v>55400</v>
      </c>
      <c r="F457" s="64">
        <v>26261.75</v>
      </c>
      <c r="G457" s="64">
        <f t="shared" si="24"/>
        <v>47.40388086642599</v>
      </c>
      <c r="H457" s="60"/>
      <c r="I457" s="60"/>
      <c r="J457" s="60"/>
      <c r="K457" s="60"/>
    </row>
    <row r="458" spans="1:11" s="61" customFormat="1" ht="12">
      <c r="A458" s="186"/>
      <c r="B458" s="187"/>
      <c r="C458" s="188"/>
      <c r="D458" s="63" t="s">
        <v>508</v>
      </c>
      <c r="E458" s="64">
        <v>15000</v>
      </c>
      <c r="F458" s="64">
        <v>8577.07</v>
      </c>
      <c r="G458" s="64">
        <f t="shared" si="24"/>
        <v>57.18046666666667</v>
      </c>
      <c r="H458" s="60"/>
      <c r="I458" s="60"/>
      <c r="J458" s="60"/>
      <c r="K458" s="60"/>
    </row>
    <row r="459" spans="1:11" s="61" customFormat="1" ht="24">
      <c r="A459" s="186"/>
      <c r="B459" s="187"/>
      <c r="C459" s="188"/>
      <c r="D459" s="63" t="s">
        <v>424</v>
      </c>
      <c r="E459" s="64">
        <f>SUM(E460:E471)</f>
        <v>531724</v>
      </c>
      <c r="F459" s="64">
        <f>SUM(F460:F471)</f>
        <v>434879.56</v>
      </c>
      <c r="G459" s="64">
        <f t="shared" si="24"/>
        <v>81.78670889408791</v>
      </c>
      <c r="H459" s="60"/>
      <c r="I459" s="60"/>
      <c r="J459" s="60"/>
      <c r="K459" s="60"/>
    </row>
    <row r="460" spans="1:11" s="61" customFormat="1" ht="12">
      <c r="A460" s="186"/>
      <c r="B460" s="187"/>
      <c r="C460" s="188"/>
      <c r="D460" s="63" t="s">
        <v>497</v>
      </c>
      <c r="E460" s="64">
        <v>53500</v>
      </c>
      <c r="F460" s="64">
        <v>50651.38</v>
      </c>
      <c r="G460" s="64">
        <f t="shared" si="24"/>
        <v>94.67547663551402</v>
      </c>
      <c r="H460" s="60"/>
      <c r="I460" s="60"/>
      <c r="J460" s="60"/>
      <c r="K460" s="60"/>
    </row>
    <row r="461" spans="1:11" s="61" customFormat="1" ht="24">
      <c r="A461" s="186"/>
      <c r="B461" s="187"/>
      <c r="C461" s="188"/>
      <c r="D461" s="63" t="s">
        <v>521</v>
      </c>
      <c r="E461" s="64">
        <v>10000</v>
      </c>
      <c r="F461" s="64">
        <v>9880.39</v>
      </c>
      <c r="G461" s="64">
        <f t="shared" si="24"/>
        <v>98.8039</v>
      </c>
      <c r="H461" s="60"/>
      <c r="I461" s="60"/>
      <c r="J461" s="60"/>
      <c r="K461" s="60"/>
    </row>
    <row r="462" spans="1:11" s="61" customFormat="1" ht="12">
      <c r="A462" s="186"/>
      <c r="B462" s="187"/>
      <c r="C462" s="188"/>
      <c r="D462" s="63" t="s">
        <v>509</v>
      </c>
      <c r="E462" s="64">
        <v>40000</v>
      </c>
      <c r="F462" s="64">
        <v>31674.13</v>
      </c>
      <c r="G462" s="64">
        <f t="shared" si="24"/>
        <v>79.185325</v>
      </c>
      <c r="H462" s="60"/>
      <c r="I462" s="60"/>
      <c r="J462" s="60"/>
      <c r="K462" s="60"/>
    </row>
    <row r="463" spans="1:11" s="61" customFormat="1" ht="12">
      <c r="A463" s="186"/>
      <c r="B463" s="187"/>
      <c r="C463" s="188"/>
      <c r="D463" s="63" t="s">
        <v>498</v>
      </c>
      <c r="E463" s="64">
        <v>35000</v>
      </c>
      <c r="F463" s="64">
        <v>34998.1</v>
      </c>
      <c r="G463" s="64">
        <f t="shared" si="24"/>
        <v>99.99457142857143</v>
      </c>
      <c r="H463" s="60"/>
      <c r="I463" s="60"/>
      <c r="J463" s="60"/>
      <c r="K463" s="60"/>
    </row>
    <row r="464" spans="1:11" s="61" customFormat="1" ht="12">
      <c r="A464" s="186"/>
      <c r="B464" s="187"/>
      <c r="C464" s="188"/>
      <c r="D464" s="63" t="s">
        <v>528</v>
      </c>
      <c r="E464" s="64">
        <v>3000</v>
      </c>
      <c r="F464" s="64">
        <v>564</v>
      </c>
      <c r="G464" s="64">
        <f t="shared" si="24"/>
        <v>18.8</v>
      </c>
      <c r="H464" s="60"/>
      <c r="I464" s="60"/>
      <c r="J464" s="60"/>
      <c r="K464" s="60"/>
    </row>
    <row r="465" spans="1:11" s="61" customFormat="1" ht="12">
      <c r="A465" s="186"/>
      <c r="B465" s="187"/>
      <c r="C465" s="188"/>
      <c r="D465" s="63" t="s">
        <v>499</v>
      </c>
      <c r="E465" s="64">
        <v>245000</v>
      </c>
      <c r="F465" s="64">
        <v>193730.43</v>
      </c>
      <c r="G465" s="64">
        <f t="shared" si="24"/>
        <v>79.07364489795918</v>
      </c>
      <c r="H465" s="60"/>
      <c r="I465" s="60"/>
      <c r="J465" s="60"/>
      <c r="K465" s="60"/>
    </row>
    <row r="466" spans="1:11" s="61" customFormat="1" ht="24">
      <c r="A466" s="186"/>
      <c r="B466" s="187"/>
      <c r="C466" s="188"/>
      <c r="D466" s="63" t="s">
        <v>500</v>
      </c>
      <c r="E466" s="64">
        <v>5000</v>
      </c>
      <c r="F466" s="64">
        <v>2734.21</v>
      </c>
      <c r="G466" s="64">
        <f t="shared" si="24"/>
        <v>54.6842</v>
      </c>
      <c r="H466" s="60"/>
      <c r="I466" s="60"/>
      <c r="J466" s="60"/>
      <c r="K466" s="60"/>
    </row>
    <row r="467" spans="1:11" s="61" customFormat="1" ht="12">
      <c r="A467" s="186"/>
      <c r="B467" s="187"/>
      <c r="C467" s="188"/>
      <c r="D467" s="63" t="s">
        <v>522</v>
      </c>
      <c r="E467" s="64">
        <v>3500</v>
      </c>
      <c r="F467" s="64">
        <v>811.92</v>
      </c>
      <c r="G467" s="64">
        <f t="shared" si="24"/>
        <v>23.197714285714287</v>
      </c>
      <c r="H467" s="60"/>
      <c r="I467" s="60"/>
      <c r="J467" s="60"/>
      <c r="K467" s="60"/>
    </row>
    <row r="468" spans="1:11" s="61" customFormat="1" ht="15" customHeight="1">
      <c r="A468" s="186"/>
      <c r="B468" s="187"/>
      <c r="C468" s="188"/>
      <c r="D468" s="63" t="s">
        <v>49</v>
      </c>
      <c r="E468" s="64">
        <v>500</v>
      </c>
      <c r="F468" s="64">
        <v>0</v>
      </c>
      <c r="G468" s="64">
        <f t="shared" si="24"/>
        <v>0</v>
      </c>
      <c r="H468" s="60"/>
      <c r="I468" s="60"/>
      <c r="J468" s="60"/>
      <c r="K468" s="60"/>
    </row>
    <row r="469" spans="1:11" s="61" customFormat="1" ht="12">
      <c r="A469" s="186"/>
      <c r="B469" s="187"/>
      <c r="C469" s="188"/>
      <c r="D469" s="63" t="s">
        <v>501</v>
      </c>
      <c r="E469" s="64">
        <v>6600</v>
      </c>
      <c r="F469" s="64">
        <v>0</v>
      </c>
      <c r="G469" s="64">
        <f t="shared" si="24"/>
        <v>0</v>
      </c>
      <c r="H469" s="60"/>
      <c r="I469" s="60"/>
      <c r="J469" s="60"/>
      <c r="K469" s="60"/>
    </row>
    <row r="470" spans="1:11" s="61" customFormat="1" ht="27" customHeight="1">
      <c r="A470" s="186"/>
      <c r="B470" s="187"/>
      <c r="C470" s="188"/>
      <c r="D470" s="63" t="s">
        <v>523</v>
      </c>
      <c r="E470" s="64">
        <v>128624</v>
      </c>
      <c r="F470" s="64">
        <v>109835</v>
      </c>
      <c r="G470" s="64">
        <f t="shared" si="24"/>
        <v>85.39230625699714</v>
      </c>
      <c r="H470" s="60"/>
      <c r="I470" s="60"/>
      <c r="J470" s="60"/>
      <c r="K470" s="60"/>
    </row>
    <row r="471" spans="1:11" s="61" customFormat="1" ht="27.75" customHeight="1">
      <c r="A471" s="186"/>
      <c r="B471" s="187"/>
      <c r="C471" s="188"/>
      <c r="D471" s="63" t="s">
        <v>532</v>
      </c>
      <c r="E471" s="64">
        <v>1000</v>
      </c>
      <c r="F471" s="64">
        <v>0</v>
      </c>
      <c r="G471" s="64">
        <f t="shared" si="24"/>
        <v>0</v>
      </c>
      <c r="H471" s="60"/>
      <c r="I471" s="60"/>
      <c r="J471" s="60"/>
      <c r="K471" s="60"/>
    </row>
    <row r="472" spans="1:11" s="61" customFormat="1" ht="12">
      <c r="A472" s="62"/>
      <c r="B472" s="62"/>
      <c r="C472" s="62"/>
      <c r="D472" s="63"/>
      <c r="E472" s="64"/>
      <c r="F472" s="64"/>
      <c r="G472" s="64"/>
      <c r="H472" s="60"/>
      <c r="I472" s="60"/>
      <c r="J472" s="60"/>
      <c r="K472" s="60"/>
    </row>
    <row r="473" spans="1:252" s="61" customFormat="1" ht="12">
      <c r="A473" s="144"/>
      <c r="B473" s="144"/>
      <c r="C473" s="144"/>
      <c r="D473" s="145" t="s">
        <v>34</v>
      </c>
      <c r="E473" s="146">
        <f>SUM(E474)</f>
        <v>3655252.04</v>
      </c>
      <c r="F473" s="146">
        <f>SUM(F474)</f>
        <v>1649554.8299999998</v>
      </c>
      <c r="G473" s="159">
        <f t="shared" si="24"/>
        <v>45.128347154961155</v>
      </c>
      <c r="H473" s="60"/>
      <c r="I473" s="60"/>
      <c r="J473" s="60"/>
      <c r="K473" s="60"/>
      <c r="IR473" s="60">
        <f>SUM(E473:IQ473)</f>
        <v>5304851.998347155</v>
      </c>
    </row>
    <row r="474" spans="1:252" s="61" customFormat="1" ht="12">
      <c r="A474" s="57"/>
      <c r="B474" s="57"/>
      <c r="C474" s="57"/>
      <c r="D474" s="58" t="s">
        <v>296</v>
      </c>
      <c r="E474" s="59">
        <f>SUM(E475,E477,E497)</f>
        <v>3655252.04</v>
      </c>
      <c r="F474" s="59">
        <f>SUM(F475,F477,F497)</f>
        <v>1649554.8299999998</v>
      </c>
      <c r="G474" s="59">
        <f t="shared" si="24"/>
        <v>45.128347154961155</v>
      </c>
      <c r="H474" s="60"/>
      <c r="I474" s="60"/>
      <c r="J474" s="60"/>
      <c r="K474" s="60"/>
      <c r="IR474" s="60">
        <f>SUM(E474:IQ474)</f>
        <v>5304851.998347155</v>
      </c>
    </row>
    <row r="475" spans="1:252" s="61" customFormat="1" ht="24">
      <c r="A475" s="183" t="s">
        <v>481</v>
      </c>
      <c r="B475" s="184"/>
      <c r="C475" s="185"/>
      <c r="D475" s="63" t="s">
        <v>397</v>
      </c>
      <c r="E475" s="64">
        <f>SUM(E476)</f>
        <v>140107</v>
      </c>
      <c r="F475" s="64">
        <f>SUM(F476)</f>
        <v>55475.01</v>
      </c>
      <c r="G475" s="64">
        <f t="shared" si="24"/>
        <v>39.59474544455309</v>
      </c>
      <c r="H475" s="60"/>
      <c r="I475" s="60"/>
      <c r="J475" s="60"/>
      <c r="K475" s="60"/>
      <c r="IR475" s="60"/>
    </row>
    <row r="476" spans="1:252" s="61" customFormat="1" ht="24">
      <c r="A476" s="186"/>
      <c r="B476" s="187"/>
      <c r="C476" s="188"/>
      <c r="D476" s="63" t="s">
        <v>525</v>
      </c>
      <c r="E476" s="64">
        <v>140107</v>
      </c>
      <c r="F476" s="64">
        <v>55475.01</v>
      </c>
      <c r="G476" s="64">
        <f t="shared" si="24"/>
        <v>39.59474544455309</v>
      </c>
      <c r="H476" s="60"/>
      <c r="I476" s="60"/>
      <c r="J476" s="60"/>
      <c r="K476" s="60"/>
      <c r="IR476" s="60"/>
    </row>
    <row r="477" spans="1:252" s="61" customFormat="1" ht="24">
      <c r="A477" s="186"/>
      <c r="B477" s="187"/>
      <c r="C477" s="188"/>
      <c r="D477" s="63" t="s">
        <v>368</v>
      </c>
      <c r="E477" s="64">
        <f>SUM(E478,E484)</f>
        <v>3245839</v>
      </c>
      <c r="F477" s="64">
        <f>SUM(F478,F484)</f>
        <v>1594079.8199999998</v>
      </c>
      <c r="G477" s="64">
        <f t="shared" si="24"/>
        <v>49.111487661587645</v>
      </c>
      <c r="H477" s="60"/>
      <c r="I477" s="60"/>
      <c r="J477" s="60"/>
      <c r="K477" s="60"/>
      <c r="IR477" s="60"/>
    </row>
    <row r="478" spans="1:252" s="61" customFormat="1" ht="24">
      <c r="A478" s="186"/>
      <c r="B478" s="187"/>
      <c r="C478" s="188"/>
      <c r="D478" s="63" t="s">
        <v>35</v>
      </c>
      <c r="E478" s="64">
        <f>SUM(E479:E483)</f>
        <v>2865824</v>
      </c>
      <c r="F478" s="64">
        <f>SUM(F479:F483)</f>
        <v>1374396.69</v>
      </c>
      <c r="G478" s="64">
        <f t="shared" si="24"/>
        <v>47.958168052190224</v>
      </c>
      <c r="H478" s="60"/>
      <c r="I478" s="60"/>
      <c r="J478" s="60"/>
      <c r="K478" s="60"/>
      <c r="IR478" s="60"/>
    </row>
    <row r="479" spans="1:252" s="61" customFormat="1" ht="24">
      <c r="A479" s="186"/>
      <c r="B479" s="187"/>
      <c r="C479" s="188"/>
      <c r="D479" s="63" t="s">
        <v>496</v>
      </c>
      <c r="E479" s="64">
        <v>2219127</v>
      </c>
      <c r="F479" s="64">
        <v>995971.75</v>
      </c>
      <c r="G479" s="64">
        <f t="shared" si="24"/>
        <v>44.88124158734493</v>
      </c>
      <c r="H479" s="60"/>
      <c r="I479" s="60"/>
      <c r="J479" s="60"/>
      <c r="K479" s="60"/>
      <c r="IR479" s="60"/>
    </row>
    <row r="480" spans="1:252" s="61" customFormat="1" ht="13.5" customHeight="1">
      <c r="A480" s="186"/>
      <c r="B480" s="187"/>
      <c r="C480" s="188"/>
      <c r="D480" s="63" t="s">
        <v>519</v>
      </c>
      <c r="E480" s="64">
        <v>162490</v>
      </c>
      <c r="F480" s="64">
        <v>162484</v>
      </c>
      <c r="G480" s="64">
        <f t="shared" si="24"/>
        <v>99.99630746507478</v>
      </c>
      <c r="H480" s="60"/>
      <c r="I480" s="60"/>
      <c r="J480" s="60"/>
      <c r="K480" s="60"/>
      <c r="IR480" s="60"/>
    </row>
    <row r="481" spans="1:252" s="61" customFormat="1" ht="14.25" customHeight="1">
      <c r="A481" s="186"/>
      <c r="B481" s="187"/>
      <c r="C481" s="188"/>
      <c r="D481" s="63" t="s">
        <v>514</v>
      </c>
      <c r="E481" s="64">
        <v>421310</v>
      </c>
      <c r="F481" s="64">
        <v>190874.41</v>
      </c>
      <c r="G481" s="64">
        <f t="shared" si="24"/>
        <v>45.30497970615461</v>
      </c>
      <c r="H481" s="60"/>
      <c r="I481" s="60"/>
      <c r="J481" s="60"/>
      <c r="K481" s="60"/>
      <c r="IR481" s="60"/>
    </row>
    <row r="482" spans="1:252" s="61" customFormat="1" ht="12">
      <c r="A482" s="186"/>
      <c r="B482" s="187"/>
      <c r="C482" s="188"/>
      <c r="D482" s="63" t="s">
        <v>515</v>
      </c>
      <c r="E482" s="64">
        <v>52897</v>
      </c>
      <c r="F482" s="64">
        <v>21994.53</v>
      </c>
      <c r="G482" s="64">
        <f aca="true" t="shared" si="27" ref="G482:G498">F482*100/E482</f>
        <v>41.579919466132296</v>
      </c>
      <c r="H482" s="60"/>
      <c r="I482" s="60"/>
      <c r="J482" s="60"/>
      <c r="K482" s="60"/>
      <c r="IR482" s="60"/>
    </row>
    <row r="483" spans="1:252" s="61" customFormat="1" ht="12" customHeight="1">
      <c r="A483" s="186"/>
      <c r="B483" s="187"/>
      <c r="C483" s="188"/>
      <c r="D483" s="63" t="s">
        <v>508</v>
      </c>
      <c r="E483" s="64">
        <v>10000</v>
      </c>
      <c r="F483" s="64">
        <v>3072</v>
      </c>
      <c r="G483" s="64">
        <f t="shared" si="27"/>
        <v>30.72</v>
      </c>
      <c r="H483" s="60"/>
      <c r="I483" s="60"/>
      <c r="J483" s="60"/>
      <c r="K483" s="60"/>
      <c r="IR483" s="60"/>
    </row>
    <row r="484" spans="1:252" s="61" customFormat="1" ht="24">
      <c r="A484" s="186"/>
      <c r="B484" s="187"/>
      <c r="C484" s="188"/>
      <c r="D484" s="63" t="s">
        <v>424</v>
      </c>
      <c r="E484" s="64">
        <f>SUM(E485:E496)</f>
        <v>380015</v>
      </c>
      <c r="F484" s="64">
        <f>SUM(F485:F496)</f>
        <v>219683.12999999998</v>
      </c>
      <c r="G484" s="64">
        <f t="shared" si="27"/>
        <v>57.809068063102764</v>
      </c>
      <c r="H484" s="60"/>
      <c r="I484" s="60"/>
      <c r="J484" s="60"/>
      <c r="K484" s="60"/>
      <c r="IR484" s="60"/>
    </row>
    <row r="485" spans="1:252" s="61" customFormat="1" ht="16.5" customHeight="1">
      <c r="A485" s="186"/>
      <c r="B485" s="187"/>
      <c r="C485" s="188"/>
      <c r="D485" s="63" t="s">
        <v>497</v>
      </c>
      <c r="E485" s="64">
        <v>108518</v>
      </c>
      <c r="F485" s="64">
        <v>69365.76</v>
      </c>
      <c r="G485" s="64">
        <f t="shared" si="27"/>
        <v>63.92097163604194</v>
      </c>
      <c r="H485" s="60"/>
      <c r="I485" s="60"/>
      <c r="J485" s="60"/>
      <c r="K485" s="60"/>
      <c r="IR485" s="60"/>
    </row>
    <row r="486" spans="1:252" s="61" customFormat="1" ht="24">
      <c r="A486" s="186"/>
      <c r="B486" s="187"/>
      <c r="C486" s="188"/>
      <c r="D486" s="63" t="s">
        <v>521</v>
      </c>
      <c r="E486" s="64">
        <v>10000</v>
      </c>
      <c r="F486" s="64">
        <v>7695.99</v>
      </c>
      <c r="G486" s="64">
        <f t="shared" si="27"/>
        <v>76.9599</v>
      </c>
      <c r="H486" s="60"/>
      <c r="I486" s="60"/>
      <c r="J486" s="60"/>
      <c r="K486" s="60"/>
      <c r="IR486" s="60"/>
    </row>
    <row r="487" spans="1:252" s="61" customFormat="1" ht="12">
      <c r="A487" s="186"/>
      <c r="B487" s="187"/>
      <c r="C487" s="188"/>
      <c r="D487" s="63" t="s">
        <v>509</v>
      </c>
      <c r="E487" s="64">
        <v>50000</v>
      </c>
      <c r="F487" s="64">
        <v>23785.5</v>
      </c>
      <c r="G487" s="64">
        <f t="shared" si="27"/>
        <v>47.571</v>
      </c>
      <c r="H487" s="60"/>
      <c r="I487" s="60"/>
      <c r="J487" s="60"/>
      <c r="K487" s="60"/>
      <c r="IR487" s="60"/>
    </row>
    <row r="488" spans="1:252" s="61" customFormat="1" ht="12">
      <c r="A488" s="186"/>
      <c r="B488" s="187"/>
      <c r="C488" s="188"/>
      <c r="D488" s="63" t="s">
        <v>498</v>
      </c>
      <c r="E488" s="64">
        <v>30000</v>
      </c>
      <c r="F488" s="64">
        <v>1850</v>
      </c>
      <c r="G488" s="64">
        <f t="shared" si="27"/>
        <v>6.166666666666667</v>
      </c>
      <c r="H488" s="60"/>
      <c r="I488" s="60"/>
      <c r="J488" s="60"/>
      <c r="K488" s="60"/>
      <c r="IR488" s="60"/>
    </row>
    <row r="489" spans="1:252" s="61" customFormat="1" ht="12">
      <c r="A489" s="186"/>
      <c r="B489" s="187"/>
      <c r="C489" s="188"/>
      <c r="D489" s="63" t="s">
        <v>528</v>
      </c>
      <c r="E489" s="64">
        <v>4000</v>
      </c>
      <c r="F489" s="64">
        <v>432</v>
      </c>
      <c r="G489" s="64">
        <f t="shared" si="27"/>
        <v>10.8</v>
      </c>
      <c r="H489" s="60"/>
      <c r="I489" s="60"/>
      <c r="J489" s="60"/>
      <c r="K489" s="60"/>
      <c r="IR489" s="60"/>
    </row>
    <row r="490" spans="1:252" s="61" customFormat="1" ht="12">
      <c r="A490" s="186"/>
      <c r="B490" s="187"/>
      <c r="C490" s="188"/>
      <c r="D490" s="63" t="s">
        <v>499</v>
      </c>
      <c r="E490" s="64">
        <v>56500</v>
      </c>
      <c r="F490" s="64">
        <v>33826.97</v>
      </c>
      <c r="G490" s="64">
        <f t="shared" si="27"/>
        <v>59.87074336283186</v>
      </c>
      <c r="H490" s="60"/>
      <c r="I490" s="60"/>
      <c r="J490" s="60"/>
      <c r="K490" s="60"/>
      <c r="IR490" s="60"/>
    </row>
    <row r="491" spans="1:252" s="61" customFormat="1" ht="24">
      <c r="A491" s="186"/>
      <c r="B491" s="187"/>
      <c r="C491" s="188"/>
      <c r="D491" s="63" t="s">
        <v>500</v>
      </c>
      <c r="E491" s="64">
        <v>7000</v>
      </c>
      <c r="F491" s="64">
        <v>3725.11</v>
      </c>
      <c r="G491" s="64">
        <f t="shared" si="27"/>
        <v>53.215857142857146</v>
      </c>
      <c r="H491" s="60"/>
      <c r="I491" s="60"/>
      <c r="J491" s="60"/>
      <c r="K491" s="60"/>
      <c r="IR491" s="60"/>
    </row>
    <row r="492" spans="1:252" s="61" customFormat="1" ht="12">
      <c r="A492" s="186"/>
      <c r="B492" s="187"/>
      <c r="C492" s="188"/>
      <c r="D492" s="63" t="s">
        <v>522</v>
      </c>
      <c r="E492" s="64">
        <v>2000</v>
      </c>
      <c r="F492" s="64">
        <v>310.8</v>
      </c>
      <c r="G492" s="64">
        <f t="shared" si="27"/>
        <v>15.54</v>
      </c>
      <c r="H492" s="60"/>
      <c r="I492" s="60"/>
      <c r="J492" s="60"/>
      <c r="K492" s="60"/>
      <c r="IR492" s="60"/>
    </row>
    <row r="493" spans="1:252" s="61" customFormat="1" ht="12">
      <c r="A493" s="186"/>
      <c r="B493" s="187"/>
      <c r="C493" s="188"/>
      <c r="D493" s="63" t="s">
        <v>501</v>
      </c>
      <c r="E493" s="64">
        <v>7370</v>
      </c>
      <c r="F493" s="64">
        <v>0</v>
      </c>
      <c r="G493" s="64">
        <f t="shared" si="27"/>
        <v>0</v>
      </c>
      <c r="H493" s="60"/>
      <c r="I493" s="60"/>
      <c r="J493" s="60"/>
      <c r="K493" s="60"/>
      <c r="IR493" s="60"/>
    </row>
    <row r="494" spans="1:252" s="61" customFormat="1" ht="27.75" customHeight="1">
      <c r="A494" s="186"/>
      <c r="B494" s="187"/>
      <c r="C494" s="188"/>
      <c r="D494" s="63" t="s">
        <v>523</v>
      </c>
      <c r="E494" s="64">
        <v>100545</v>
      </c>
      <c r="F494" s="64">
        <v>76609</v>
      </c>
      <c r="G494" s="64">
        <f t="shared" si="27"/>
        <v>76.19374409468398</v>
      </c>
      <c r="H494" s="60"/>
      <c r="I494" s="60"/>
      <c r="J494" s="60"/>
      <c r="K494" s="60"/>
      <c r="IR494" s="60"/>
    </row>
    <row r="495" spans="1:252" s="61" customFormat="1" ht="21.75" customHeight="1">
      <c r="A495" s="186"/>
      <c r="B495" s="187"/>
      <c r="C495" s="188"/>
      <c r="D495" s="63" t="s">
        <v>44</v>
      </c>
      <c r="E495" s="64">
        <v>82</v>
      </c>
      <c r="F495" s="64">
        <v>82</v>
      </c>
      <c r="G495" s="64">
        <f t="shared" si="27"/>
        <v>100</v>
      </c>
      <c r="H495" s="60"/>
      <c r="I495" s="60"/>
      <c r="J495" s="60"/>
      <c r="K495" s="60"/>
      <c r="IR495" s="60"/>
    </row>
    <row r="496" spans="1:252" s="61" customFormat="1" ht="24" customHeight="1">
      <c r="A496" s="186"/>
      <c r="B496" s="187"/>
      <c r="C496" s="188"/>
      <c r="D496" s="63" t="s">
        <v>532</v>
      </c>
      <c r="E496" s="64">
        <v>4000</v>
      </c>
      <c r="F496" s="64">
        <v>2000</v>
      </c>
      <c r="G496" s="64">
        <f t="shared" si="27"/>
        <v>50</v>
      </c>
      <c r="H496" s="60"/>
      <c r="I496" s="60"/>
      <c r="J496" s="60"/>
      <c r="K496" s="60"/>
      <c r="IR496" s="60"/>
    </row>
    <row r="497" spans="1:252" s="61" customFormat="1" ht="36">
      <c r="A497" s="186"/>
      <c r="B497" s="187"/>
      <c r="C497" s="188"/>
      <c r="D497" s="63" t="s">
        <v>196</v>
      </c>
      <c r="E497" s="64">
        <f>SUM(E498)</f>
        <v>269306.04</v>
      </c>
      <c r="F497" s="64">
        <f>SUM(F498)</f>
        <v>0</v>
      </c>
      <c r="G497" s="64">
        <f t="shared" si="27"/>
        <v>0</v>
      </c>
      <c r="H497" s="60"/>
      <c r="I497" s="60"/>
      <c r="J497" s="60"/>
      <c r="K497" s="60"/>
      <c r="IR497" s="60">
        <f>SUM(E497:IQ497)</f>
        <v>269306.04</v>
      </c>
    </row>
    <row r="498" spans="1:252" s="61" customFormat="1" ht="37.5" customHeight="1">
      <c r="A498" s="189"/>
      <c r="B498" s="190"/>
      <c r="C498" s="191"/>
      <c r="D498" s="82" t="s">
        <v>122</v>
      </c>
      <c r="E498" s="64">
        <v>269306.04</v>
      </c>
      <c r="F498" s="64">
        <v>0</v>
      </c>
      <c r="G498" s="64">
        <f t="shared" si="27"/>
        <v>0</v>
      </c>
      <c r="H498" s="60"/>
      <c r="I498" s="60"/>
      <c r="J498" s="60"/>
      <c r="K498" s="60"/>
      <c r="IR498" s="60"/>
    </row>
    <row r="499" spans="1:252" s="61" customFormat="1" ht="12">
      <c r="A499" s="147"/>
      <c r="B499" s="147"/>
      <c r="C499" s="147"/>
      <c r="D499" s="63"/>
      <c r="E499" s="64"/>
      <c r="F499" s="64"/>
      <c r="G499" s="64"/>
      <c r="H499" s="60"/>
      <c r="I499" s="60"/>
      <c r="J499" s="60"/>
      <c r="K499" s="60"/>
      <c r="IR499" s="60"/>
    </row>
    <row r="500" spans="1:11" s="61" customFormat="1" ht="24">
      <c r="A500" s="144"/>
      <c r="B500" s="144"/>
      <c r="C500" s="144"/>
      <c r="D500" s="145" t="s">
        <v>439</v>
      </c>
      <c r="E500" s="146">
        <f>SUM(E501)</f>
        <v>1878672.56</v>
      </c>
      <c r="F500" s="146">
        <f>SUM(F501)</f>
        <v>947502.5</v>
      </c>
      <c r="G500" s="146">
        <f aca="true" t="shared" si="28" ref="G500:G512">F500*100/E500</f>
        <v>50.434680325559235</v>
      </c>
      <c r="H500" s="60"/>
      <c r="I500" s="60"/>
      <c r="J500" s="60"/>
      <c r="K500" s="60"/>
    </row>
    <row r="501" spans="1:11" s="61" customFormat="1" ht="12">
      <c r="A501" s="57"/>
      <c r="B501" s="57"/>
      <c r="C501" s="57"/>
      <c r="D501" s="58" t="s">
        <v>296</v>
      </c>
      <c r="E501" s="59">
        <f>SUM(E502,E504,E510)</f>
        <v>1878672.56</v>
      </c>
      <c r="F501" s="59">
        <f>SUM(F502,F504,F510)</f>
        <v>947502.5</v>
      </c>
      <c r="G501" s="59">
        <f t="shared" si="28"/>
        <v>50.434680325559235</v>
      </c>
      <c r="H501" s="60"/>
      <c r="I501" s="60"/>
      <c r="J501" s="60"/>
      <c r="K501" s="60"/>
    </row>
    <row r="502" spans="1:11" s="61" customFormat="1" ht="24">
      <c r="A502" s="183" t="s">
        <v>481</v>
      </c>
      <c r="B502" s="184"/>
      <c r="C502" s="185"/>
      <c r="D502" s="63" t="s">
        <v>392</v>
      </c>
      <c r="E502" s="64">
        <f>SUM(E503:E503)</f>
        <v>1738747.56</v>
      </c>
      <c r="F502" s="64">
        <f>SUM(F503:F503)</f>
        <v>832577.5</v>
      </c>
      <c r="G502" s="64">
        <f t="shared" si="28"/>
        <v>47.883748000773615</v>
      </c>
      <c r="H502" s="60"/>
      <c r="I502" s="60"/>
      <c r="J502" s="60"/>
      <c r="K502" s="60"/>
    </row>
    <row r="503" spans="1:11" s="61" customFormat="1" ht="36">
      <c r="A503" s="186"/>
      <c r="B503" s="187"/>
      <c r="C503" s="188"/>
      <c r="D503" s="63" t="s">
        <v>546</v>
      </c>
      <c r="E503" s="64">
        <v>1738747.56</v>
      </c>
      <c r="F503" s="64">
        <v>832577.5</v>
      </c>
      <c r="G503" s="64">
        <f t="shared" si="28"/>
        <v>47.883748000773615</v>
      </c>
      <c r="H503" s="60"/>
      <c r="I503" s="60"/>
      <c r="J503" s="60"/>
      <c r="K503" s="60"/>
    </row>
    <row r="504" spans="1:11" s="61" customFormat="1" ht="24">
      <c r="A504" s="186"/>
      <c r="B504" s="187"/>
      <c r="C504" s="188"/>
      <c r="D504" s="63" t="s">
        <v>368</v>
      </c>
      <c r="E504" s="64">
        <f>SUM(E505)</f>
        <v>25000.25</v>
      </c>
      <c r="F504" s="64">
        <f>SUM(F505)</f>
        <v>0.25</v>
      </c>
      <c r="G504" s="64">
        <f t="shared" si="28"/>
        <v>0.000999990000099999</v>
      </c>
      <c r="H504" s="60"/>
      <c r="I504" s="60"/>
      <c r="J504" s="60"/>
      <c r="K504" s="60"/>
    </row>
    <row r="505" spans="1:11" s="61" customFormat="1" ht="24">
      <c r="A505" s="186"/>
      <c r="B505" s="187"/>
      <c r="C505" s="188"/>
      <c r="D505" s="63" t="s">
        <v>394</v>
      </c>
      <c r="E505" s="64">
        <f>SUM(E506,E508)</f>
        <v>25000.25</v>
      </c>
      <c r="F505" s="64">
        <f>SUM(F506,F508)</f>
        <v>0.25</v>
      </c>
      <c r="G505" s="64">
        <f t="shared" si="28"/>
        <v>0.000999990000099999</v>
      </c>
      <c r="H505" s="60"/>
      <c r="I505" s="60"/>
      <c r="J505" s="60"/>
      <c r="K505" s="60"/>
    </row>
    <row r="506" spans="1:11" s="61" customFormat="1" ht="13.5" customHeight="1">
      <c r="A506" s="186"/>
      <c r="B506" s="187"/>
      <c r="C506" s="188"/>
      <c r="D506" s="63" t="s">
        <v>152</v>
      </c>
      <c r="E506" s="64">
        <f>SUM(E507)</f>
        <v>0.25</v>
      </c>
      <c r="F506" s="64">
        <f>SUM(F507)</f>
        <v>0.25</v>
      </c>
      <c r="G506" s="64">
        <f t="shared" si="28"/>
        <v>100</v>
      </c>
      <c r="H506" s="60"/>
      <c r="I506" s="60"/>
      <c r="J506" s="60"/>
      <c r="K506" s="60"/>
    </row>
    <row r="507" spans="1:11" s="69" customFormat="1" ht="11.25">
      <c r="A507" s="186"/>
      <c r="B507" s="187"/>
      <c r="C507" s="188"/>
      <c r="D507" s="82" t="s">
        <v>195</v>
      </c>
      <c r="E507" s="67">
        <v>0.25</v>
      </c>
      <c r="F507" s="67">
        <v>0.25</v>
      </c>
      <c r="G507" s="67">
        <f t="shared" si="28"/>
        <v>100</v>
      </c>
      <c r="H507" s="68"/>
      <c r="I507" s="68"/>
      <c r="J507" s="68"/>
      <c r="K507" s="68"/>
    </row>
    <row r="508" spans="1:11" s="61" customFormat="1" ht="13.5" customHeight="1">
      <c r="A508" s="186"/>
      <c r="B508" s="187"/>
      <c r="C508" s="188"/>
      <c r="D508" s="63" t="s">
        <v>153</v>
      </c>
      <c r="E508" s="64">
        <f>SUM(E509)</f>
        <v>25000</v>
      </c>
      <c r="F508" s="64">
        <f>SUM(F509)</f>
        <v>0</v>
      </c>
      <c r="G508" s="64">
        <f t="shared" si="28"/>
        <v>0</v>
      </c>
      <c r="H508" s="60"/>
      <c r="I508" s="60"/>
      <c r="J508" s="60"/>
      <c r="K508" s="60"/>
    </row>
    <row r="509" spans="1:11" s="69" customFormat="1" ht="22.5">
      <c r="A509" s="186"/>
      <c r="B509" s="187"/>
      <c r="C509" s="188"/>
      <c r="D509" s="82" t="s">
        <v>199</v>
      </c>
      <c r="E509" s="67">
        <v>25000</v>
      </c>
      <c r="F509" s="67">
        <v>0</v>
      </c>
      <c r="G509" s="67">
        <f t="shared" si="28"/>
        <v>0</v>
      </c>
      <c r="H509" s="68"/>
      <c r="I509" s="68"/>
      <c r="J509" s="68"/>
      <c r="K509" s="68"/>
    </row>
    <row r="510" spans="1:11" s="61" customFormat="1" ht="41.25" customHeight="1">
      <c r="A510" s="186"/>
      <c r="B510" s="187"/>
      <c r="C510" s="188"/>
      <c r="D510" s="63" t="s">
        <v>196</v>
      </c>
      <c r="E510" s="64">
        <f>SUM(E511:E512)</f>
        <v>114924.75</v>
      </c>
      <c r="F510" s="64">
        <f>SUM(F511:F512)</f>
        <v>114924.75</v>
      </c>
      <c r="G510" s="64">
        <f t="shared" si="28"/>
        <v>100</v>
      </c>
      <c r="H510" s="60"/>
      <c r="I510" s="60"/>
      <c r="J510" s="60"/>
      <c r="K510" s="60"/>
    </row>
    <row r="511" spans="1:11" s="69" customFormat="1" ht="31.5" customHeight="1">
      <c r="A511" s="186"/>
      <c r="B511" s="187"/>
      <c r="C511" s="188"/>
      <c r="D511" s="82" t="s">
        <v>197</v>
      </c>
      <c r="E511" s="67">
        <v>59974.75</v>
      </c>
      <c r="F511" s="67">
        <v>59974.75</v>
      </c>
      <c r="G511" s="67">
        <f t="shared" si="28"/>
        <v>100</v>
      </c>
      <c r="H511" s="68"/>
      <c r="I511" s="68"/>
      <c r="J511" s="68"/>
      <c r="K511" s="68"/>
    </row>
    <row r="512" spans="1:11" s="69" customFormat="1" ht="11.25">
      <c r="A512" s="189"/>
      <c r="B512" s="190"/>
      <c r="C512" s="191"/>
      <c r="D512" s="82" t="s">
        <v>198</v>
      </c>
      <c r="E512" s="67">
        <v>54950</v>
      </c>
      <c r="F512" s="67">
        <v>54950</v>
      </c>
      <c r="G512" s="67">
        <f t="shared" si="28"/>
        <v>100</v>
      </c>
      <c r="H512" s="68"/>
      <c r="I512" s="68"/>
      <c r="J512" s="68"/>
      <c r="K512" s="68"/>
    </row>
    <row r="513" spans="1:11" s="12" customFormat="1" ht="12">
      <c r="A513" s="20"/>
      <c r="B513" s="20"/>
      <c r="C513" s="20"/>
      <c r="D513" s="13"/>
      <c r="E513" s="14"/>
      <c r="F513" s="14"/>
      <c r="G513" s="14"/>
      <c r="H513" s="11"/>
      <c r="I513" s="11"/>
      <c r="J513" s="11"/>
      <c r="K513" s="11"/>
    </row>
    <row r="514" spans="1:11" s="56" customFormat="1" ht="12">
      <c r="A514" s="52"/>
      <c r="B514" s="52"/>
      <c r="C514" s="52">
        <v>80104</v>
      </c>
      <c r="D514" s="53" t="s">
        <v>350</v>
      </c>
      <c r="E514" s="54">
        <f>SUM(E515,E545)</f>
        <v>4785594.58</v>
      </c>
      <c r="F514" s="54">
        <f>SUM(F515)</f>
        <v>1891138.6800000002</v>
      </c>
      <c r="G514" s="54">
        <f aca="true" t="shared" si="29" ref="G514:G529">F514*100/E514</f>
        <v>39.51731907887609</v>
      </c>
      <c r="H514" s="55"/>
      <c r="I514" s="55"/>
      <c r="J514" s="55"/>
      <c r="K514" s="55"/>
    </row>
    <row r="515" spans="1:11" s="61" customFormat="1" ht="12">
      <c r="A515" s="57"/>
      <c r="B515" s="57"/>
      <c r="C515" s="57"/>
      <c r="D515" s="58" t="s">
        <v>296</v>
      </c>
      <c r="E515" s="59">
        <f>SUM(E516,E519,E521,E541)</f>
        <v>4690674.58</v>
      </c>
      <c r="F515" s="59">
        <f>SUM(F516,F519,F521,F541)</f>
        <v>1891138.6800000002</v>
      </c>
      <c r="G515" s="59">
        <f t="shared" si="29"/>
        <v>40.31698741292772</v>
      </c>
      <c r="H515" s="60"/>
      <c r="I515" s="60"/>
      <c r="J515" s="60"/>
      <c r="K515" s="60"/>
    </row>
    <row r="516" spans="1:11" s="61" customFormat="1" ht="24">
      <c r="A516" s="183" t="s">
        <v>481</v>
      </c>
      <c r="B516" s="184"/>
      <c r="C516" s="185"/>
      <c r="D516" s="63" t="s">
        <v>392</v>
      </c>
      <c r="E516" s="64">
        <f>SUM(E517:E518)</f>
        <v>202751.11</v>
      </c>
      <c r="F516" s="64">
        <f>SUM(F517:F518)</f>
        <v>80208</v>
      </c>
      <c r="G516" s="64">
        <f t="shared" si="29"/>
        <v>39.55983274271593</v>
      </c>
      <c r="H516" s="60"/>
      <c r="I516" s="60"/>
      <c r="J516" s="60"/>
      <c r="K516" s="60"/>
    </row>
    <row r="517" spans="1:11" s="61" customFormat="1" ht="66" customHeight="1">
      <c r="A517" s="186"/>
      <c r="B517" s="187"/>
      <c r="C517" s="188"/>
      <c r="D517" s="63" t="s">
        <v>547</v>
      </c>
      <c r="E517" s="64">
        <f>SUM(E644)</f>
        <v>25000</v>
      </c>
      <c r="F517" s="64">
        <f>SUM(F644)</f>
        <v>4168</v>
      </c>
      <c r="G517" s="64">
        <f t="shared" si="29"/>
        <v>16.672</v>
      </c>
      <c r="H517" s="60"/>
      <c r="I517" s="60"/>
      <c r="J517" s="60"/>
      <c r="K517" s="60"/>
    </row>
    <row r="518" spans="1:11" s="61" customFormat="1" ht="36">
      <c r="A518" s="186"/>
      <c r="B518" s="187"/>
      <c r="C518" s="188"/>
      <c r="D518" s="63" t="s">
        <v>546</v>
      </c>
      <c r="E518" s="64">
        <f>SUM(E645)</f>
        <v>177751.11</v>
      </c>
      <c r="F518" s="64">
        <f>SUM(F645)</f>
        <v>76040</v>
      </c>
      <c r="G518" s="64">
        <f t="shared" si="29"/>
        <v>42.778917104933974</v>
      </c>
      <c r="H518" s="60"/>
      <c r="I518" s="60"/>
      <c r="J518" s="60"/>
      <c r="K518" s="60"/>
    </row>
    <row r="519" spans="1:11" s="61" customFormat="1" ht="24">
      <c r="A519" s="186"/>
      <c r="B519" s="187"/>
      <c r="C519" s="188"/>
      <c r="D519" s="63" t="s">
        <v>401</v>
      </c>
      <c r="E519" s="64">
        <f>SUM(E520)</f>
        <v>48500</v>
      </c>
      <c r="F519" s="64">
        <f>SUM(F520)</f>
        <v>22005.67</v>
      </c>
      <c r="G519" s="64">
        <f t="shared" si="29"/>
        <v>45.37251546391752</v>
      </c>
      <c r="H519" s="60"/>
      <c r="I519" s="60"/>
      <c r="J519" s="60"/>
      <c r="K519" s="60"/>
    </row>
    <row r="520" spans="1:11" s="61" customFormat="1" ht="24">
      <c r="A520" s="186"/>
      <c r="B520" s="187"/>
      <c r="C520" s="188"/>
      <c r="D520" s="63" t="s">
        <v>525</v>
      </c>
      <c r="E520" s="64">
        <f>SUM(E557,E587,E618)</f>
        <v>48500</v>
      </c>
      <c r="F520" s="64">
        <f>SUM(F557,F587,F618)</f>
        <v>22005.67</v>
      </c>
      <c r="G520" s="64">
        <f t="shared" si="29"/>
        <v>45.37251546391752</v>
      </c>
      <c r="H520" s="60"/>
      <c r="I520" s="60"/>
      <c r="J520" s="60"/>
      <c r="K520" s="60"/>
    </row>
    <row r="521" spans="1:11" s="61" customFormat="1" ht="24">
      <c r="A521" s="186"/>
      <c r="B521" s="187"/>
      <c r="C521" s="188"/>
      <c r="D521" s="63" t="s">
        <v>537</v>
      </c>
      <c r="E521" s="64">
        <f>SUM(E522,E528)</f>
        <v>3502341.14</v>
      </c>
      <c r="F521" s="64">
        <f>SUM(F522,F528)</f>
        <v>1788925.0100000002</v>
      </c>
      <c r="G521" s="64">
        <f t="shared" si="29"/>
        <v>51.077977229825194</v>
      </c>
      <c r="H521" s="60"/>
      <c r="I521" s="60"/>
      <c r="J521" s="60"/>
      <c r="K521" s="60"/>
    </row>
    <row r="522" spans="1:11" s="61" customFormat="1" ht="24">
      <c r="A522" s="186"/>
      <c r="B522" s="187"/>
      <c r="C522" s="188"/>
      <c r="D522" s="63" t="s">
        <v>36</v>
      </c>
      <c r="E522" s="64">
        <f>SUM(E523:E527)</f>
        <v>3013041.14</v>
      </c>
      <c r="F522" s="64">
        <f>SUM(F523:F527)</f>
        <v>1522427.3300000003</v>
      </c>
      <c r="G522" s="64">
        <f t="shared" si="29"/>
        <v>50.527930395268356</v>
      </c>
      <c r="H522" s="60"/>
      <c r="I522" s="60"/>
      <c r="J522" s="60"/>
      <c r="K522" s="60"/>
    </row>
    <row r="523" spans="1:11" s="61" customFormat="1" ht="24">
      <c r="A523" s="186"/>
      <c r="B523" s="187"/>
      <c r="C523" s="188"/>
      <c r="D523" s="63" t="s">
        <v>496</v>
      </c>
      <c r="E523" s="64">
        <f aca="true" t="shared" si="30" ref="E523:F527">SUM(E560,E590,E621)</f>
        <v>2359491.14</v>
      </c>
      <c r="F523" s="64">
        <f t="shared" si="30"/>
        <v>1162272.08</v>
      </c>
      <c r="G523" s="64">
        <f t="shared" si="29"/>
        <v>49.25943820242529</v>
      </c>
      <c r="H523" s="60"/>
      <c r="I523" s="60"/>
      <c r="J523" s="60"/>
      <c r="K523" s="60"/>
    </row>
    <row r="524" spans="1:11" s="61" customFormat="1" ht="15" customHeight="1">
      <c r="A524" s="186"/>
      <c r="B524" s="187"/>
      <c r="C524" s="188"/>
      <c r="D524" s="63" t="s">
        <v>519</v>
      </c>
      <c r="E524" s="64">
        <f t="shared" si="30"/>
        <v>182050</v>
      </c>
      <c r="F524" s="64">
        <f t="shared" si="30"/>
        <v>171148.34000000003</v>
      </c>
      <c r="G524" s="64">
        <f t="shared" si="29"/>
        <v>94.01172205438068</v>
      </c>
      <c r="H524" s="60"/>
      <c r="I524" s="60"/>
      <c r="J524" s="60"/>
      <c r="K524" s="60"/>
    </row>
    <row r="525" spans="1:11" s="61" customFormat="1" ht="16.5" customHeight="1">
      <c r="A525" s="186"/>
      <c r="B525" s="187"/>
      <c r="C525" s="188"/>
      <c r="D525" s="63" t="s">
        <v>514</v>
      </c>
      <c r="E525" s="64">
        <f t="shared" si="30"/>
        <v>407500</v>
      </c>
      <c r="F525" s="64">
        <f t="shared" si="30"/>
        <v>160779.54</v>
      </c>
      <c r="G525" s="64">
        <f t="shared" si="29"/>
        <v>39.4551018404908</v>
      </c>
      <c r="H525" s="60"/>
      <c r="I525" s="60"/>
      <c r="J525" s="60"/>
      <c r="K525" s="60"/>
    </row>
    <row r="526" spans="1:11" s="61" customFormat="1" ht="12">
      <c r="A526" s="186"/>
      <c r="B526" s="187"/>
      <c r="C526" s="188"/>
      <c r="D526" s="63" t="s">
        <v>515</v>
      </c>
      <c r="E526" s="64">
        <f t="shared" si="30"/>
        <v>46000</v>
      </c>
      <c r="F526" s="64">
        <f t="shared" si="30"/>
        <v>19374.870000000003</v>
      </c>
      <c r="G526" s="64">
        <f t="shared" si="29"/>
        <v>42.119282608695656</v>
      </c>
      <c r="H526" s="60"/>
      <c r="I526" s="60"/>
      <c r="J526" s="60"/>
      <c r="K526" s="60"/>
    </row>
    <row r="527" spans="1:11" s="61" customFormat="1" ht="15" customHeight="1">
      <c r="A527" s="186"/>
      <c r="B527" s="187"/>
      <c r="C527" s="188"/>
      <c r="D527" s="63" t="s">
        <v>508</v>
      </c>
      <c r="E527" s="64">
        <f t="shared" si="30"/>
        <v>18000</v>
      </c>
      <c r="F527" s="64">
        <f t="shared" si="30"/>
        <v>8852.5</v>
      </c>
      <c r="G527" s="64">
        <f t="shared" si="29"/>
        <v>49.18055555555556</v>
      </c>
      <c r="H527" s="60"/>
      <c r="I527" s="60"/>
      <c r="J527" s="60"/>
      <c r="K527" s="60"/>
    </row>
    <row r="528" spans="1:11" s="61" customFormat="1" ht="27.75" customHeight="1">
      <c r="A528" s="186"/>
      <c r="B528" s="187"/>
      <c r="C528" s="188"/>
      <c r="D528" s="63" t="s">
        <v>539</v>
      </c>
      <c r="E528" s="64">
        <f>SUM(E529,E530,E531,E532,E533,E534,E535,E536,E537,E538,E539,E540)</f>
        <v>489300</v>
      </c>
      <c r="F528" s="64">
        <f>SUM(F529,F530,F531,F532,F533,F534,F535,F536,F537,F538,F539,F540)</f>
        <v>266497.68</v>
      </c>
      <c r="G528" s="64">
        <f t="shared" si="29"/>
        <v>54.4650889025138</v>
      </c>
      <c r="H528" s="60"/>
      <c r="I528" s="60"/>
      <c r="J528" s="60"/>
      <c r="K528" s="60"/>
    </row>
    <row r="529" spans="1:11" s="61" customFormat="1" ht="15.75" customHeight="1">
      <c r="A529" s="186"/>
      <c r="B529" s="187"/>
      <c r="C529" s="188"/>
      <c r="D529" s="63" t="s">
        <v>497</v>
      </c>
      <c r="E529" s="64">
        <f aca="true" t="shared" si="31" ref="E529:F531">SUM(E566,E596,E627)</f>
        <v>78000</v>
      </c>
      <c r="F529" s="64">
        <f t="shared" si="31"/>
        <v>49842.979999999996</v>
      </c>
      <c r="G529" s="64">
        <f t="shared" si="29"/>
        <v>63.90125641025641</v>
      </c>
      <c r="H529" s="60"/>
      <c r="I529" s="60"/>
      <c r="J529" s="60"/>
      <c r="K529" s="60"/>
    </row>
    <row r="530" spans="1:11" s="61" customFormat="1" ht="24">
      <c r="A530" s="186"/>
      <c r="B530" s="187"/>
      <c r="C530" s="188"/>
      <c r="D530" s="63" t="s">
        <v>521</v>
      </c>
      <c r="E530" s="64">
        <f t="shared" si="31"/>
        <v>7000</v>
      </c>
      <c r="F530" s="64">
        <f t="shared" si="31"/>
        <v>4477.700000000001</v>
      </c>
      <c r="G530" s="64">
        <f aca="true" t="shared" si="32" ref="G530:G543">F530*100/E530</f>
        <v>63.96714285714287</v>
      </c>
      <c r="H530" s="60"/>
      <c r="I530" s="60"/>
      <c r="J530" s="60"/>
      <c r="K530" s="60"/>
    </row>
    <row r="531" spans="1:11" s="61" customFormat="1" ht="12">
      <c r="A531" s="186"/>
      <c r="B531" s="187"/>
      <c r="C531" s="188"/>
      <c r="D531" s="63" t="s">
        <v>509</v>
      </c>
      <c r="E531" s="64">
        <f t="shared" si="31"/>
        <v>54000</v>
      </c>
      <c r="F531" s="64">
        <f t="shared" si="31"/>
        <v>20377.69</v>
      </c>
      <c r="G531" s="64">
        <f t="shared" si="32"/>
        <v>37.73646296296296</v>
      </c>
      <c r="H531" s="60"/>
      <c r="I531" s="60"/>
      <c r="J531" s="60"/>
      <c r="K531" s="60"/>
    </row>
    <row r="532" spans="1:11" s="61" customFormat="1" ht="12">
      <c r="A532" s="186"/>
      <c r="B532" s="187"/>
      <c r="C532" s="188"/>
      <c r="D532" s="63" t="s">
        <v>498</v>
      </c>
      <c r="E532" s="64">
        <f>SUM(E599,E630,)</f>
        <v>30000</v>
      </c>
      <c r="F532" s="64">
        <f>SUM(F599,F630,)</f>
        <v>0</v>
      </c>
      <c r="G532" s="64">
        <f t="shared" si="32"/>
        <v>0</v>
      </c>
      <c r="H532" s="60"/>
      <c r="I532" s="60"/>
      <c r="J532" s="60"/>
      <c r="K532" s="60"/>
    </row>
    <row r="533" spans="1:11" s="61" customFormat="1" ht="12">
      <c r="A533" s="186"/>
      <c r="B533" s="187"/>
      <c r="C533" s="188"/>
      <c r="D533" s="63" t="s">
        <v>528</v>
      </c>
      <c r="E533" s="64">
        <f>SUM(E569,E600,E631)</f>
        <v>7000</v>
      </c>
      <c r="F533" s="64">
        <f>SUM(F569,F600,F631)</f>
        <v>360</v>
      </c>
      <c r="G533" s="64">
        <f t="shared" si="32"/>
        <v>5.142857142857143</v>
      </c>
      <c r="H533" s="60"/>
      <c r="I533" s="60"/>
      <c r="J533" s="60"/>
      <c r="K533" s="60"/>
    </row>
    <row r="534" spans="1:11" s="61" customFormat="1" ht="12">
      <c r="A534" s="186"/>
      <c r="B534" s="187"/>
      <c r="C534" s="188"/>
      <c r="D534" s="63" t="s">
        <v>499</v>
      </c>
      <c r="E534" s="64">
        <f>SUM(E570,E601,E632)</f>
        <v>107000</v>
      </c>
      <c r="F534" s="64">
        <f>SUM(F570,F601,F632)</f>
        <v>84662.25</v>
      </c>
      <c r="G534" s="64">
        <f t="shared" si="32"/>
        <v>79.12359813084112</v>
      </c>
      <c r="H534" s="60"/>
      <c r="I534" s="60"/>
      <c r="J534" s="60"/>
      <c r="K534" s="60"/>
    </row>
    <row r="535" spans="1:11" s="61" customFormat="1" ht="39.75" customHeight="1">
      <c r="A535" s="186"/>
      <c r="B535" s="187"/>
      <c r="C535" s="188"/>
      <c r="D535" s="63" t="s">
        <v>548</v>
      </c>
      <c r="E535" s="64">
        <f>SUM(E648)</f>
        <v>60000</v>
      </c>
      <c r="F535" s="64">
        <f>SUM(F648)</f>
        <v>10002.37</v>
      </c>
      <c r="G535" s="64">
        <f t="shared" si="32"/>
        <v>16.670616666666668</v>
      </c>
      <c r="H535" s="60"/>
      <c r="I535" s="60"/>
      <c r="J535" s="60"/>
      <c r="K535" s="60"/>
    </row>
    <row r="536" spans="1:11" s="61" customFormat="1" ht="24">
      <c r="A536" s="186"/>
      <c r="B536" s="187"/>
      <c r="C536" s="188"/>
      <c r="D536" s="63" t="s">
        <v>500</v>
      </c>
      <c r="E536" s="64">
        <f aca="true" t="shared" si="33" ref="E536:F540">SUM(E571,E602,E633)</f>
        <v>6800</v>
      </c>
      <c r="F536" s="64">
        <f t="shared" si="33"/>
        <v>3696.4000000000005</v>
      </c>
      <c r="G536" s="64">
        <f t="shared" si="32"/>
        <v>54.35882352941177</v>
      </c>
      <c r="H536" s="60"/>
      <c r="I536" s="60"/>
      <c r="J536" s="60"/>
      <c r="K536" s="60"/>
    </row>
    <row r="537" spans="1:11" s="61" customFormat="1" ht="12">
      <c r="A537" s="186"/>
      <c r="B537" s="187"/>
      <c r="C537" s="188"/>
      <c r="D537" s="63" t="s">
        <v>522</v>
      </c>
      <c r="E537" s="64">
        <f t="shared" si="33"/>
        <v>1500</v>
      </c>
      <c r="F537" s="64">
        <f t="shared" si="33"/>
        <v>192.24</v>
      </c>
      <c r="G537" s="64">
        <f t="shared" si="32"/>
        <v>12.816</v>
      </c>
      <c r="H537" s="60"/>
      <c r="I537" s="60"/>
      <c r="J537" s="60"/>
      <c r="K537" s="60"/>
    </row>
    <row r="538" spans="1:11" s="61" customFormat="1" ht="12">
      <c r="A538" s="186"/>
      <c r="B538" s="187"/>
      <c r="C538" s="188"/>
      <c r="D538" s="63" t="s">
        <v>501</v>
      </c>
      <c r="E538" s="64">
        <f t="shared" si="33"/>
        <v>10500</v>
      </c>
      <c r="F538" s="64">
        <f t="shared" si="33"/>
        <v>0</v>
      </c>
      <c r="G538" s="64">
        <f t="shared" si="32"/>
        <v>0</v>
      </c>
      <c r="H538" s="60"/>
      <c r="I538" s="60"/>
      <c r="J538" s="60"/>
      <c r="K538" s="60"/>
    </row>
    <row r="539" spans="1:11" s="61" customFormat="1" ht="27.75" customHeight="1">
      <c r="A539" s="186"/>
      <c r="B539" s="187"/>
      <c r="C539" s="188"/>
      <c r="D539" s="63" t="s">
        <v>523</v>
      </c>
      <c r="E539" s="64">
        <f t="shared" si="33"/>
        <v>121000</v>
      </c>
      <c r="F539" s="64">
        <f t="shared" si="33"/>
        <v>89510.25</v>
      </c>
      <c r="G539" s="64">
        <f t="shared" si="32"/>
        <v>73.97541322314049</v>
      </c>
      <c r="H539" s="60"/>
      <c r="I539" s="60"/>
      <c r="J539" s="60"/>
      <c r="K539" s="60"/>
    </row>
    <row r="540" spans="1:11" s="61" customFormat="1" ht="27" customHeight="1">
      <c r="A540" s="186"/>
      <c r="B540" s="187"/>
      <c r="C540" s="188"/>
      <c r="D540" s="63" t="s">
        <v>532</v>
      </c>
      <c r="E540" s="64">
        <f t="shared" si="33"/>
        <v>6500</v>
      </c>
      <c r="F540" s="64">
        <f t="shared" si="33"/>
        <v>3375.8</v>
      </c>
      <c r="G540" s="64">
        <f t="shared" si="32"/>
        <v>51.93538461538461</v>
      </c>
      <c r="H540" s="60"/>
      <c r="I540" s="60"/>
      <c r="J540" s="60"/>
      <c r="K540" s="60"/>
    </row>
    <row r="541" spans="1:11" s="61" customFormat="1" ht="39" customHeight="1">
      <c r="A541" s="186"/>
      <c r="B541" s="187"/>
      <c r="C541" s="188"/>
      <c r="D541" s="63" t="s">
        <v>95</v>
      </c>
      <c r="E541" s="64">
        <f>SUM(E542:E543)</f>
        <v>937082.3300000001</v>
      </c>
      <c r="F541" s="64">
        <f>SUM(F542:F543)</f>
        <v>0</v>
      </c>
      <c r="G541" s="64">
        <f t="shared" si="32"/>
        <v>0</v>
      </c>
      <c r="H541" s="60"/>
      <c r="I541" s="60"/>
      <c r="J541" s="60"/>
      <c r="K541" s="60"/>
    </row>
    <row r="542" spans="1:11" s="69" customFormat="1" ht="39" customHeight="1">
      <c r="A542" s="186"/>
      <c r="B542" s="187"/>
      <c r="C542" s="188"/>
      <c r="D542" s="82" t="s">
        <v>151</v>
      </c>
      <c r="E542" s="67">
        <f>SUM(E577,E608)</f>
        <v>672683.37</v>
      </c>
      <c r="F542" s="67">
        <f>SUM(F577,F608)</f>
        <v>0</v>
      </c>
      <c r="G542" s="64">
        <f t="shared" si="32"/>
        <v>0</v>
      </c>
      <c r="H542" s="68"/>
      <c r="I542" s="68"/>
      <c r="J542" s="68"/>
      <c r="K542" s="68"/>
    </row>
    <row r="543" spans="1:11" s="61" customFormat="1" ht="45">
      <c r="A543" s="189"/>
      <c r="B543" s="190"/>
      <c r="C543" s="191"/>
      <c r="D543" s="82" t="s">
        <v>125</v>
      </c>
      <c r="E543" s="67">
        <f>SUM(E639)</f>
        <v>264398.96</v>
      </c>
      <c r="F543" s="67">
        <f>SUM(F639)</f>
        <v>0</v>
      </c>
      <c r="G543" s="67">
        <f t="shared" si="32"/>
        <v>0</v>
      </c>
      <c r="H543" s="60"/>
      <c r="I543" s="60"/>
      <c r="J543" s="60"/>
      <c r="K543" s="60"/>
    </row>
    <row r="544" spans="1:11" s="61" customFormat="1" ht="12">
      <c r="A544" s="62"/>
      <c r="B544" s="62"/>
      <c r="C544" s="62"/>
      <c r="D544" s="63"/>
      <c r="E544" s="64"/>
      <c r="F544" s="64"/>
      <c r="G544" s="64"/>
      <c r="H544" s="60"/>
      <c r="I544" s="60"/>
      <c r="J544" s="60"/>
      <c r="K544" s="60"/>
    </row>
    <row r="545" spans="1:11" s="61" customFormat="1" ht="12">
      <c r="A545" s="120"/>
      <c r="B545" s="120"/>
      <c r="C545" s="120"/>
      <c r="D545" s="121" t="s">
        <v>448</v>
      </c>
      <c r="E545" s="122">
        <f aca="true" t="shared" si="34" ref="E545:F547">SUM(E546)</f>
        <v>94920</v>
      </c>
      <c r="F545" s="122">
        <f t="shared" si="34"/>
        <v>0</v>
      </c>
      <c r="G545" s="122">
        <f aca="true" t="shared" si="35" ref="G545:G550">F545*100/E545</f>
        <v>0</v>
      </c>
      <c r="H545" s="60"/>
      <c r="I545" s="60"/>
      <c r="J545" s="60"/>
      <c r="K545" s="60"/>
    </row>
    <row r="546" spans="1:11" s="61" customFormat="1" ht="24">
      <c r="A546" s="183" t="s">
        <v>481</v>
      </c>
      <c r="B546" s="184"/>
      <c r="C546" s="185"/>
      <c r="D546" s="63" t="s">
        <v>116</v>
      </c>
      <c r="E546" s="64">
        <f>SUM(E547,E549)</f>
        <v>94920</v>
      </c>
      <c r="F546" s="64">
        <f>SUM(F547,F549)</f>
        <v>0</v>
      </c>
      <c r="G546" s="64">
        <f t="shared" si="35"/>
        <v>0</v>
      </c>
      <c r="H546" s="60"/>
      <c r="I546" s="60"/>
      <c r="J546" s="60"/>
      <c r="K546" s="60"/>
    </row>
    <row r="547" spans="1:11" s="61" customFormat="1" ht="37.5" customHeight="1">
      <c r="A547" s="186"/>
      <c r="B547" s="187"/>
      <c r="C547" s="188"/>
      <c r="D547" s="63" t="s">
        <v>117</v>
      </c>
      <c r="E547" s="64">
        <f t="shared" si="34"/>
        <v>85920</v>
      </c>
      <c r="F547" s="64">
        <f t="shared" si="34"/>
        <v>0</v>
      </c>
      <c r="G547" s="64">
        <f t="shared" si="35"/>
        <v>0</v>
      </c>
      <c r="H547" s="60"/>
      <c r="I547" s="60"/>
      <c r="J547" s="60"/>
      <c r="K547" s="60"/>
    </row>
    <row r="548" spans="1:11" s="61" customFormat="1" ht="42.75" customHeight="1">
      <c r="A548" s="186"/>
      <c r="B548" s="187"/>
      <c r="C548" s="188"/>
      <c r="D548" s="82" t="s">
        <v>151</v>
      </c>
      <c r="E548" s="67">
        <f>SUM(E582,)</f>
        <v>85920</v>
      </c>
      <c r="F548" s="67">
        <f>SUM(F582,)</f>
        <v>0</v>
      </c>
      <c r="G548" s="67">
        <f t="shared" si="35"/>
        <v>0</v>
      </c>
      <c r="H548" s="60"/>
      <c r="I548" s="60"/>
      <c r="J548" s="60"/>
      <c r="K548" s="60"/>
    </row>
    <row r="549" spans="1:11" s="61" customFormat="1" ht="24">
      <c r="A549" s="186"/>
      <c r="B549" s="187"/>
      <c r="C549" s="188"/>
      <c r="D549" s="63" t="s">
        <v>118</v>
      </c>
      <c r="E549" s="67">
        <f>SUM(E550)</f>
        <v>9000</v>
      </c>
      <c r="F549" s="67">
        <f>SUM(F550)</f>
        <v>0</v>
      </c>
      <c r="G549" s="67">
        <f t="shared" si="35"/>
        <v>0</v>
      </c>
      <c r="H549" s="60"/>
      <c r="I549" s="60"/>
      <c r="J549" s="60"/>
      <c r="K549" s="60"/>
    </row>
    <row r="550" spans="1:11" s="69" customFormat="1" ht="16.5" customHeight="1">
      <c r="A550" s="189"/>
      <c r="B550" s="190"/>
      <c r="C550" s="191"/>
      <c r="D550" s="82" t="s">
        <v>120</v>
      </c>
      <c r="E550" s="67">
        <f>SUM(E613)</f>
        <v>9000</v>
      </c>
      <c r="F550" s="67">
        <f>SUM(F613)</f>
        <v>0</v>
      </c>
      <c r="G550" s="67">
        <f t="shared" si="35"/>
        <v>0</v>
      </c>
      <c r="H550" s="68"/>
      <c r="I550" s="68"/>
      <c r="J550" s="68"/>
      <c r="K550" s="68"/>
    </row>
    <row r="551" spans="1:11" s="61" customFormat="1" ht="12">
      <c r="A551" s="65"/>
      <c r="B551" s="65"/>
      <c r="C551" s="65"/>
      <c r="D551" s="82"/>
      <c r="E551" s="67"/>
      <c r="F551" s="67"/>
      <c r="G551" s="67"/>
      <c r="H551" s="60"/>
      <c r="I551" s="60"/>
      <c r="J551" s="60"/>
      <c r="K551" s="60"/>
    </row>
    <row r="552" spans="1:11" s="61" customFormat="1" ht="24">
      <c r="A552" s="147"/>
      <c r="B552" s="147"/>
      <c r="C552" s="147"/>
      <c r="D552" s="161" t="s">
        <v>412</v>
      </c>
      <c r="E552" s="64"/>
      <c r="F552" s="64"/>
      <c r="G552" s="64"/>
      <c r="H552" s="60"/>
      <c r="I552" s="60"/>
      <c r="J552" s="60"/>
      <c r="K552" s="60"/>
    </row>
    <row r="553" spans="1:11" s="61" customFormat="1" ht="12">
      <c r="A553" s="147"/>
      <c r="B553" s="147"/>
      <c r="C553" s="147"/>
      <c r="D553" s="63"/>
      <c r="E553" s="64"/>
      <c r="F553" s="64"/>
      <c r="G553" s="64"/>
      <c r="H553" s="60"/>
      <c r="I553" s="60"/>
      <c r="J553" s="60"/>
      <c r="K553" s="60"/>
    </row>
    <row r="554" spans="1:11" s="61" customFormat="1" ht="36">
      <c r="A554" s="144"/>
      <c r="B554" s="144"/>
      <c r="C554" s="144"/>
      <c r="D554" s="145" t="s">
        <v>410</v>
      </c>
      <c r="E554" s="146">
        <f>SUM(E555,E579)</f>
        <v>1705705.4100000001</v>
      </c>
      <c r="F554" s="146">
        <f>SUM(F555,F579)</f>
        <v>588135.26</v>
      </c>
      <c r="G554" s="146">
        <f aca="true" t="shared" si="36" ref="G554:G648">F554*100/E554</f>
        <v>34.48047104452814</v>
      </c>
      <c r="H554" s="60"/>
      <c r="I554" s="60"/>
      <c r="J554" s="60"/>
      <c r="K554" s="60"/>
    </row>
    <row r="555" spans="1:11" s="61" customFormat="1" ht="12">
      <c r="A555" s="57"/>
      <c r="B555" s="57"/>
      <c r="C555" s="57"/>
      <c r="D555" s="58" t="s">
        <v>296</v>
      </c>
      <c r="E555" s="59">
        <f>SUM(E556,E558,E576)</f>
        <v>1619785.4100000001</v>
      </c>
      <c r="F555" s="59">
        <f>SUM(F556,F558,F576)</f>
        <v>588135.26</v>
      </c>
      <c r="G555" s="59">
        <f t="shared" si="36"/>
        <v>36.30945533704986</v>
      </c>
      <c r="H555" s="60"/>
      <c r="I555" s="60"/>
      <c r="J555" s="60"/>
      <c r="K555" s="60"/>
    </row>
    <row r="556" spans="1:11" s="61" customFormat="1" ht="24">
      <c r="A556" s="183" t="s">
        <v>481</v>
      </c>
      <c r="B556" s="184"/>
      <c r="C556" s="185"/>
      <c r="D556" s="63" t="s">
        <v>397</v>
      </c>
      <c r="E556" s="64">
        <f>SUM(E557)</f>
        <v>6000</v>
      </c>
      <c r="F556" s="64">
        <f>SUM(F557)</f>
        <v>2208.23</v>
      </c>
      <c r="G556" s="64">
        <f t="shared" si="36"/>
        <v>36.80383333333333</v>
      </c>
      <c r="H556" s="60"/>
      <c r="I556" s="60"/>
      <c r="J556" s="60"/>
      <c r="K556" s="60"/>
    </row>
    <row r="557" spans="1:11" s="61" customFormat="1" ht="24">
      <c r="A557" s="186"/>
      <c r="B557" s="187"/>
      <c r="C557" s="188"/>
      <c r="D557" s="63" t="s">
        <v>525</v>
      </c>
      <c r="E557" s="64">
        <v>6000</v>
      </c>
      <c r="F557" s="64">
        <v>2208.23</v>
      </c>
      <c r="G557" s="64">
        <f t="shared" si="36"/>
        <v>36.80383333333333</v>
      </c>
      <c r="H557" s="60"/>
      <c r="I557" s="60"/>
      <c r="J557" s="60"/>
      <c r="K557" s="60"/>
    </row>
    <row r="558" spans="1:11" s="61" customFormat="1" ht="24">
      <c r="A558" s="186"/>
      <c r="B558" s="187"/>
      <c r="C558" s="188"/>
      <c r="D558" s="63" t="s">
        <v>368</v>
      </c>
      <c r="E558" s="64">
        <f>SUM(E559,E565)</f>
        <v>1092993.6</v>
      </c>
      <c r="F558" s="64">
        <f>SUM(F559,F565)</f>
        <v>585927.03</v>
      </c>
      <c r="G558" s="64">
        <f t="shared" si="36"/>
        <v>53.607544454057184</v>
      </c>
      <c r="H558" s="60"/>
      <c r="I558" s="60"/>
      <c r="J558" s="60"/>
      <c r="K558" s="60"/>
    </row>
    <row r="559" spans="1:11" s="61" customFormat="1" ht="24">
      <c r="A559" s="186"/>
      <c r="B559" s="187"/>
      <c r="C559" s="188"/>
      <c r="D559" s="63" t="s">
        <v>403</v>
      </c>
      <c r="E559" s="64">
        <f>SUM(E560:E564)</f>
        <v>970893.6</v>
      </c>
      <c r="F559" s="64">
        <f>SUM(F560:F564)</f>
        <v>499713.06</v>
      </c>
      <c r="G559" s="64">
        <f t="shared" si="36"/>
        <v>51.469394792591075</v>
      </c>
      <c r="H559" s="60"/>
      <c r="I559" s="60"/>
      <c r="J559" s="60"/>
      <c r="K559" s="60"/>
    </row>
    <row r="560" spans="1:11" s="61" customFormat="1" ht="24">
      <c r="A560" s="186"/>
      <c r="B560" s="187"/>
      <c r="C560" s="188"/>
      <c r="D560" s="63" t="s">
        <v>496</v>
      </c>
      <c r="E560" s="64">
        <v>768393.6</v>
      </c>
      <c r="F560" s="64">
        <v>380237.27</v>
      </c>
      <c r="G560" s="64">
        <f t="shared" si="36"/>
        <v>49.48470028901855</v>
      </c>
      <c r="H560" s="60"/>
      <c r="I560" s="60"/>
      <c r="J560" s="60"/>
      <c r="K560" s="60"/>
    </row>
    <row r="561" spans="1:11" s="61" customFormat="1" ht="17.25" customHeight="1">
      <c r="A561" s="186"/>
      <c r="B561" s="187"/>
      <c r="C561" s="188"/>
      <c r="D561" s="63" t="s">
        <v>519</v>
      </c>
      <c r="E561" s="64">
        <v>57500</v>
      </c>
      <c r="F561" s="64">
        <v>54201.93</v>
      </c>
      <c r="G561" s="64">
        <f t="shared" si="36"/>
        <v>94.26422608695653</v>
      </c>
      <c r="H561" s="60"/>
      <c r="I561" s="60"/>
      <c r="J561" s="60"/>
      <c r="K561" s="60"/>
    </row>
    <row r="562" spans="1:11" s="61" customFormat="1" ht="17.25" customHeight="1">
      <c r="A562" s="186"/>
      <c r="B562" s="187"/>
      <c r="C562" s="188"/>
      <c r="D562" s="63" t="s">
        <v>514</v>
      </c>
      <c r="E562" s="64">
        <v>121500</v>
      </c>
      <c r="F562" s="64">
        <v>53725.03</v>
      </c>
      <c r="G562" s="64">
        <f t="shared" si="36"/>
        <v>44.218131687242796</v>
      </c>
      <c r="H562" s="60"/>
      <c r="I562" s="60"/>
      <c r="J562" s="60"/>
      <c r="K562" s="60"/>
    </row>
    <row r="563" spans="1:11" s="61" customFormat="1" ht="12">
      <c r="A563" s="186"/>
      <c r="B563" s="187"/>
      <c r="C563" s="188"/>
      <c r="D563" s="63" t="s">
        <v>515</v>
      </c>
      <c r="E563" s="64">
        <v>14500</v>
      </c>
      <c r="F563" s="64">
        <v>6310.21</v>
      </c>
      <c r="G563" s="64">
        <f t="shared" si="36"/>
        <v>43.518689655172416</v>
      </c>
      <c r="H563" s="60"/>
      <c r="I563" s="60"/>
      <c r="J563" s="60"/>
      <c r="K563" s="60"/>
    </row>
    <row r="564" spans="1:11" s="61" customFormat="1" ht="14.25" customHeight="1">
      <c r="A564" s="186"/>
      <c r="B564" s="187"/>
      <c r="C564" s="188"/>
      <c r="D564" s="63" t="s">
        <v>508</v>
      </c>
      <c r="E564" s="64">
        <v>9000</v>
      </c>
      <c r="F564" s="64">
        <v>5238.62</v>
      </c>
      <c r="G564" s="64">
        <f t="shared" si="36"/>
        <v>58.20688888888889</v>
      </c>
      <c r="H564" s="60"/>
      <c r="I564" s="60"/>
      <c r="J564" s="60"/>
      <c r="K564" s="60"/>
    </row>
    <row r="565" spans="1:11" s="61" customFormat="1" ht="29.25" customHeight="1">
      <c r="A565" s="186"/>
      <c r="B565" s="187"/>
      <c r="C565" s="188"/>
      <c r="D565" s="63" t="s">
        <v>424</v>
      </c>
      <c r="E565" s="64">
        <f>SUM(E566:E575)</f>
        <v>122100</v>
      </c>
      <c r="F565" s="64">
        <f>SUM(F566:F575)</f>
        <v>86213.97</v>
      </c>
      <c r="G565" s="64">
        <f t="shared" si="36"/>
        <v>70.60931203931204</v>
      </c>
      <c r="H565" s="60"/>
      <c r="I565" s="60"/>
      <c r="J565" s="60"/>
      <c r="K565" s="60"/>
    </row>
    <row r="566" spans="1:11" s="61" customFormat="1" ht="15" customHeight="1">
      <c r="A566" s="186"/>
      <c r="B566" s="187"/>
      <c r="C566" s="188"/>
      <c r="D566" s="63" t="s">
        <v>497</v>
      </c>
      <c r="E566" s="64">
        <v>18000</v>
      </c>
      <c r="F566" s="64">
        <v>16729.03</v>
      </c>
      <c r="G566" s="64">
        <f t="shared" si="36"/>
        <v>92.93905555555556</v>
      </c>
      <c r="H566" s="60"/>
      <c r="I566" s="60"/>
      <c r="J566" s="60"/>
      <c r="K566" s="60"/>
    </row>
    <row r="567" spans="1:11" s="61" customFormat="1" ht="24">
      <c r="A567" s="186"/>
      <c r="B567" s="187"/>
      <c r="C567" s="188"/>
      <c r="D567" s="63" t="s">
        <v>521</v>
      </c>
      <c r="E567" s="64">
        <v>1000</v>
      </c>
      <c r="F567" s="64">
        <v>281.41</v>
      </c>
      <c r="G567" s="64">
        <f t="shared" si="36"/>
        <v>28.141000000000005</v>
      </c>
      <c r="H567" s="60"/>
      <c r="I567" s="60"/>
      <c r="J567" s="60"/>
      <c r="K567" s="60"/>
    </row>
    <row r="568" spans="1:11" s="61" customFormat="1" ht="12">
      <c r="A568" s="186"/>
      <c r="B568" s="187"/>
      <c r="C568" s="188"/>
      <c r="D568" s="63" t="s">
        <v>509</v>
      </c>
      <c r="E568" s="64">
        <v>18000</v>
      </c>
      <c r="F568" s="64">
        <v>7856.63</v>
      </c>
      <c r="G568" s="64">
        <f t="shared" si="36"/>
        <v>43.64794444444444</v>
      </c>
      <c r="H568" s="60"/>
      <c r="I568" s="60"/>
      <c r="J568" s="60"/>
      <c r="K568" s="60"/>
    </row>
    <row r="569" spans="1:11" s="61" customFormat="1" ht="12">
      <c r="A569" s="186"/>
      <c r="B569" s="187"/>
      <c r="C569" s="188"/>
      <c r="D569" s="63" t="s">
        <v>528</v>
      </c>
      <c r="E569" s="64">
        <v>3000</v>
      </c>
      <c r="F569" s="64">
        <v>70</v>
      </c>
      <c r="G569" s="64">
        <f t="shared" si="36"/>
        <v>2.3333333333333335</v>
      </c>
      <c r="H569" s="60"/>
      <c r="I569" s="60"/>
      <c r="J569" s="60"/>
      <c r="K569" s="60"/>
    </row>
    <row r="570" spans="1:11" s="61" customFormat="1" ht="12">
      <c r="A570" s="186"/>
      <c r="B570" s="187"/>
      <c r="C570" s="188"/>
      <c r="D570" s="63" t="s">
        <v>499</v>
      </c>
      <c r="E570" s="64">
        <v>32000</v>
      </c>
      <c r="F570" s="64">
        <v>27853.15</v>
      </c>
      <c r="G570" s="64">
        <f t="shared" si="36"/>
        <v>87.04109375</v>
      </c>
      <c r="H570" s="60"/>
      <c r="I570" s="60"/>
      <c r="J570" s="60"/>
      <c r="K570" s="60"/>
    </row>
    <row r="571" spans="1:11" s="61" customFormat="1" ht="24">
      <c r="A571" s="186"/>
      <c r="B571" s="187"/>
      <c r="C571" s="188"/>
      <c r="D571" s="63" t="s">
        <v>500</v>
      </c>
      <c r="E571" s="64">
        <v>2600</v>
      </c>
      <c r="F571" s="64">
        <v>1293.75</v>
      </c>
      <c r="G571" s="64">
        <f t="shared" si="36"/>
        <v>49.75961538461539</v>
      </c>
      <c r="H571" s="60"/>
      <c r="I571" s="60"/>
      <c r="J571" s="60"/>
      <c r="K571" s="60"/>
    </row>
    <row r="572" spans="1:11" s="61" customFormat="1" ht="12">
      <c r="A572" s="186"/>
      <c r="B572" s="187"/>
      <c r="C572" s="188"/>
      <c r="D572" s="63" t="s">
        <v>522</v>
      </c>
      <c r="E572" s="64">
        <v>500</v>
      </c>
      <c r="F572" s="64">
        <v>0</v>
      </c>
      <c r="G572" s="64">
        <f t="shared" si="36"/>
        <v>0</v>
      </c>
      <c r="H572" s="60"/>
      <c r="I572" s="60"/>
      <c r="J572" s="60"/>
      <c r="K572" s="60"/>
    </row>
    <row r="573" spans="1:11" s="61" customFormat="1" ht="12">
      <c r="A573" s="186"/>
      <c r="B573" s="187"/>
      <c r="C573" s="188"/>
      <c r="D573" s="63" t="s">
        <v>501</v>
      </c>
      <c r="E573" s="64">
        <v>2000</v>
      </c>
      <c r="F573" s="64">
        <v>0</v>
      </c>
      <c r="G573" s="64">
        <f t="shared" si="36"/>
        <v>0</v>
      </c>
      <c r="H573" s="60"/>
      <c r="I573" s="60"/>
      <c r="J573" s="60"/>
      <c r="K573" s="60"/>
    </row>
    <row r="574" spans="1:11" s="61" customFormat="1" ht="24.75" customHeight="1">
      <c r="A574" s="186"/>
      <c r="B574" s="187"/>
      <c r="C574" s="188"/>
      <c r="D574" s="63" t="s">
        <v>523</v>
      </c>
      <c r="E574" s="64">
        <v>42500</v>
      </c>
      <c r="F574" s="64">
        <v>31100</v>
      </c>
      <c r="G574" s="64">
        <f t="shared" si="36"/>
        <v>73.17647058823529</v>
      </c>
      <c r="H574" s="60"/>
      <c r="I574" s="60"/>
      <c r="J574" s="60"/>
      <c r="K574" s="60"/>
    </row>
    <row r="575" spans="1:11" s="61" customFormat="1" ht="28.5" customHeight="1">
      <c r="A575" s="186"/>
      <c r="B575" s="187"/>
      <c r="C575" s="188"/>
      <c r="D575" s="63" t="s">
        <v>532</v>
      </c>
      <c r="E575" s="64">
        <v>2500</v>
      </c>
      <c r="F575" s="64">
        <v>1030</v>
      </c>
      <c r="G575" s="64">
        <f t="shared" si="36"/>
        <v>41.2</v>
      </c>
      <c r="H575" s="60"/>
      <c r="I575" s="60"/>
      <c r="J575" s="60"/>
      <c r="K575" s="60"/>
    </row>
    <row r="576" spans="1:11" s="61" customFormat="1" ht="39.75" customHeight="1">
      <c r="A576" s="186"/>
      <c r="B576" s="187"/>
      <c r="C576" s="188"/>
      <c r="D576" s="63" t="s">
        <v>196</v>
      </c>
      <c r="E576" s="157">
        <f>SUM(E577)</f>
        <v>520791.81</v>
      </c>
      <c r="F576" s="157">
        <f>SUM(F577)</f>
        <v>0</v>
      </c>
      <c r="G576" s="64">
        <f t="shared" si="36"/>
        <v>0</v>
      </c>
      <c r="H576" s="60"/>
      <c r="I576" s="60"/>
      <c r="J576" s="60"/>
      <c r="K576" s="60"/>
    </row>
    <row r="577" spans="1:11" s="69" customFormat="1" ht="44.25" customHeight="1">
      <c r="A577" s="189"/>
      <c r="B577" s="190"/>
      <c r="C577" s="191"/>
      <c r="D577" s="82" t="s">
        <v>151</v>
      </c>
      <c r="E577" s="67">
        <v>520791.81</v>
      </c>
      <c r="F577" s="67">
        <v>0</v>
      </c>
      <c r="G577" s="67">
        <f t="shared" si="36"/>
        <v>0</v>
      </c>
      <c r="H577" s="68"/>
      <c r="I577" s="68"/>
      <c r="J577" s="68"/>
      <c r="K577" s="68"/>
    </row>
    <row r="578" spans="1:11" s="61" customFormat="1" ht="12">
      <c r="A578" s="62"/>
      <c r="B578" s="62"/>
      <c r="C578" s="62"/>
      <c r="D578" s="63"/>
      <c r="E578" s="64"/>
      <c r="F578" s="64"/>
      <c r="G578" s="64"/>
      <c r="H578" s="60"/>
      <c r="I578" s="60"/>
      <c r="J578" s="60"/>
      <c r="K578" s="60"/>
    </row>
    <row r="579" spans="1:11" s="61" customFormat="1" ht="12">
      <c r="A579" s="120"/>
      <c r="B579" s="120"/>
      <c r="C579" s="120"/>
      <c r="D579" s="121" t="s">
        <v>448</v>
      </c>
      <c r="E579" s="122">
        <f aca="true" t="shared" si="37" ref="E579:F581">SUM(E580)</f>
        <v>85920</v>
      </c>
      <c r="F579" s="122">
        <f t="shared" si="37"/>
        <v>0</v>
      </c>
      <c r="G579" s="122">
        <f t="shared" si="36"/>
        <v>0</v>
      </c>
      <c r="H579" s="60"/>
      <c r="I579" s="60"/>
      <c r="J579" s="60"/>
      <c r="K579" s="60"/>
    </row>
    <row r="580" spans="1:11" s="61" customFormat="1" ht="24">
      <c r="A580" s="183" t="s">
        <v>481</v>
      </c>
      <c r="B580" s="184"/>
      <c r="C580" s="185"/>
      <c r="D580" s="63" t="s">
        <v>116</v>
      </c>
      <c r="E580" s="64">
        <f t="shared" si="37"/>
        <v>85920</v>
      </c>
      <c r="F580" s="64">
        <f t="shared" si="37"/>
        <v>0</v>
      </c>
      <c r="G580" s="64">
        <f t="shared" si="36"/>
        <v>0</v>
      </c>
      <c r="H580" s="60"/>
      <c r="I580" s="60"/>
      <c r="J580" s="60"/>
      <c r="K580" s="60"/>
    </row>
    <row r="581" spans="1:11" s="61" customFormat="1" ht="37.5" customHeight="1">
      <c r="A581" s="186"/>
      <c r="B581" s="187"/>
      <c r="C581" s="188"/>
      <c r="D581" s="63" t="s">
        <v>117</v>
      </c>
      <c r="E581" s="64">
        <f t="shared" si="37"/>
        <v>85920</v>
      </c>
      <c r="F581" s="64">
        <f t="shared" si="37"/>
        <v>0</v>
      </c>
      <c r="G581" s="64">
        <f t="shared" si="36"/>
        <v>0</v>
      </c>
      <c r="H581" s="60"/>
      <c r="I581" s="60"/>
      <c r="J581" s="60"/>
      <c r="K581" s="60"/>
    </row>
    <row r="582" spans="1:11" s="69" customFormat="1" ht="40.5" customHeight="1">
      <c r="A582" s="189"/>
      <c r="B582" s="190"/>
      <c r="C582" s="191"/>
      <c r="D582" s="82" t="s">
        <v>151</v>
      </c>
      <c r="E582" s="67">
        <v>85920</v>
      </c>
      <c r="F582" s="67">
        <v>0</v>
      </c>
      <c r="G582" s="67">
        <f t="shared" si="36"/>
        <v>0</v>
      </c>
      <c r="H582" s="68"/>
      <c r="I582" s="68"/>
      <c r="J582" s="68"/>
      <c r="K582" s="68"/>
    </row>
    <row r="583" spans="1:11" s="61" customFormat="1" ht="12">
      <c r="A583" s="147"/>
      <c r="B583" s="147"/>
      <c r="C583" s="147"/>
      <c r="D583" s="63"/>
      <c r="E583" s="64"/>
      <c r="F583" s="64"/>
      <c r="G583" s="64"/>
      <c r="H583" s="60"/>
      <c r="I583" s="60"/>
      <c r="J583" s="60"/>
      <c r="K583" s="60"/>
    </row>
    <row r="584" spans="1:11" s="61" customFormat="1" ht="24">
      <c r="A584" s="144"/>
      <c r="B584" s="144"/>
      <c r="C584" s="144"/>
      <c r="D584" s="145" t="s">
        <v>408</v>
      </c>
      <c r="E584" s="146">
        <f>SUM(E585,E610)</f>
        <v>1209927.1</v>
      </c>
      <c r="F584" s="146">
        <f>SUM(F585,F610)</f>
        <v>542717.0999999999</v>
      </c>
      <c r="G584" s="146">
        <f t="shared" si="36"/>
        <v>44.85535533504455</v>
      </c>
      <c r="H584" s="60"/>
      <c r="I584" s="60"/>
      <c r="J584" s="60"/>
      <c r="K584" s="60"/>
    </row>
    <row r="585" spans="1:11" s="61" customFormat="1" ht="12">
      <c r="A585" s="57"/>
      <c r="B585" s="57"/>
      <c r="C585" s="57"/>
      <c r="D585" s="58" t="s">
        <v>296</v>
      </c>
      <c r="E585" s="59">
        <f>SUM(E586,E588,E607)</f>
        <v>1200927.1</v>
      </c>
      <c r="F585" s="59">
        <f>SUM(F586,F588,F607)</f>
        <v>542717.0999999999</v>
      </c>
      <c r="G585" s="59">
        <f aca="true" t="shared" si="38" ref="G585:G608">F585*100/E585</f>
        <v>45.19151079195397</v>
      </c>
      <c r="H585" s="60"/>
      <c r="I585" s="60"/>
      <c r="J585" s="60"/>
      <c r="K585" s="60"/>
    </row>
    <row r="586" spans="1:11" s="61" customFormat="1" ht="24">
      <c r="A586" s="183" t="s">
        <v>481</v>
      </c>
      <c r="B586" s="184"/>
      <c r="C586" s="185"/>
      <c r="D586" s="63" t="s">
        <v>397</v>
      </c>
      <c r="E586" s="64">
        <f>SUM(E587)</f>
        <v>1500</v>
      </c>
      <c r="F586" s="64">
        <f>SUM(F587)</f>
        <v>0</v>
      </c>
      <c r="G586" s="64">
        <f t="shared" si="38"/>
        <v>0</v>
      </c>
      <c r="H586" s="60"/>
      <c r="I586" s="60"/>
      <c r="J586" s="60"/>
      <c r="K586" s="60"/>
    </row>
    <row r="587" spans="1:11" s="61" customFormat="1" ht="24">
      <c r="A587" s="186"/>
      <c r="B587" s="187"/>
      <c r="C587" s="188"/>
      <c r="D587" s="63" t="s">
        <v>525</v>
      </c>
      <c r="E587" s="64">
        <v>1500</v>
      </c>
      <c r="F587" s="64">
        <v>0</v>
      </c>
      <c r="G587" s="64">
        <f t="shared" si="38"/>
        <v>0</v>
      </c>
      <c r="H587" s="60"/>
      <c r="I587" s="60"/>
      <c r="J587" s="60"/>
      <c r="K587" s="60"/>
    </row>
    <row r="588" spans="1:11" s="61" customFormat="1" ht="24">
      <c r="A588" s="186"/>
      <c r="B588" s="187"/>
      <c r="C588" s="188"/>
      <c r="D588" s="63" t="s">
        <v>368</v>
      </c>
      <c r="E588" s="64">
        <f>SUM(E589,E595)</f>
        <v>1047535.54</v>
      </c>
      <c r="F588" s="64">
        <f>SUM(F589,F595)</f>
        <v>542717.0999999999</v>
      </c>
      <c r="G588" s="64">
        <f t="shared" si="38"/>
        <v>51.80894387602351</v>
      </c>
      <c r="H588" s="60"/>
      <c r="I588" s="60"/>
      <c r="J588" s="60"/>
      <c r="K588" s="60"/>
    </row>
    <row r="589" spans="1:11" s="61" customFormat="1" ht="24">
      <c r="A589" s="186"/>
      <c r="B589" s="187"/>
      <c r="C589" s="188"/>
      <c r="D589" s="63" t="s">
        <v>35</v>
      </c>
      <c r="E589" s="64">
        <f>SUM(E590:E594)</f>
        <v>870835.54</v>
      </c>
      <c r="F589" s="64">
        <f>SUM(F590:F594)</f>
        <v>442039.7799999999</v>
      </c>
      <c r="G589" s="64">
        <f t="shared" si="38"/>
        <v>50.76042027407378</v>
      </c>
      <c r="H589" s="60"/>
      <c r="I589" s="60"/>
      <c r="J589" s="60"/>
      <c r="K589" s="60"/>
    </row>
    <row r="590" spans="1:11" s="61" customFormat="1" ht="24">
      <c r="A590" s="186"/>
      <c r="B590" s="187"/>
      <c r="C590" s="188"/>
      <c r="D590" s="63" t="s">
        <v>496</v>
      </c>
      <c r="E590" s="64">
        <v>679835.54</v>
      </c>
      <c r="F590" s="64">
        <v>328987.49</v>
      </c>
      <c r="G590" s="64">
        <f t="shared" si="38"/>
        <v>48.392217035314154</v>
      </c>
      <c r="H590" s="60"/>
      <c r="I590" s="60"/>
      <c r="J590" s="60"/>
      <c r="K590" s="60"/>
    </row>
    <row r="591" spans="1:11" s="61" customFormat="1" ht="16.5" customHeight="1">
      <c r="A591" s="186"/>
      <c r="B591" s="187"/>
      <c r="C591" s="188"/>
      <c r="D591" s="63" t="s">
        <v>519</v>
      </c>
      <c r="E591" s="64">
        <v>54000</v>
      </c>
      <c r="F591" s="64">
        <v>51041.11</v>
      </c>
      <c r="G591" s="64">
        <f t="shared" si="38"/>
        <v>94.52057407407408</v>
      </c>
      <c r="H591" s="60"/>
      <c r="I591" s="60"/>
      <c r="J591" s="60"/>
      <c r="K591" s="60"/>
    </row>
    <row r="592" spans="1:11" s="61" customFormat="1" ht="15.75" customHeight="1">
      <c r="A592" s="186"/>
      <c r="B592" s="187"/>
      <c r="C592" s="188"/>
      <c r="D592" s="63" t="s">
        <v>514</v>
      </c>
      <c r="E592" s="64">
        <v>120000</v>
      </c>
      <c r="F592" s="64">
        <v>54847.22</v>
      </c>
      <c r="G592" s="64">
        <f t="shared" si="38"/>
        <v>45.70601666666666</v>
      </c>
      <c r="H592" s="60"/>
      <c r="I592" s="60"/>
      <c r="J592" s="60"/>
      <c r="K592" s="60"/>
    </row>
    <row r="593" spans="1:11" s="61" customFormat="1" ht="12">
      <c r="A593" s="186"/>
      <c r="B593" s="187"/>
      <c r="C593" s="188"/>
      <c r="D593" s="63" t="s">
        <v>515</v>
      </c>
      <c r="E593" s="64">
        <v>12000</v>
      </c>
      <c r="F593" s="64">
        <v>4472.04</v>
      </c>
      <c r="G593" s="64">
        <f t="shared" si="38"/>
        <v>37.267</v>
      </c>
      <c r="H593" s="60"/>
      <c r="I593" s="60"/>
      <c r="J593" s="60"/>
      <c r="K593" s="60"/>
    </row>
    <row r="594" spans="1:11" s="61" customFormat="1" ht="17.25" customHeight="1">
      <c r="A594" s="186"/>
      <c r="B594" s="187"/>
      <c r="C594" s="188"/>
      <c r="D594" s="63" t="s">
        <v>508</v>
      </c>
      <c r="E594" s="64">
        <v>5000</v>
      </c>
      <c r="F594" s="64">
        <v>2691.92</v>
      </c>
      <c r="G594" s="64">
        <f t="shared" si="38"/>
        <v>53.8384</v>
      </c>
      <c r="H594" s="60"/>
      <c r="I594" s="60"/>
      <c r="J594" s="60"/>
      <c r="K594" s="60"/>
    </row>
    <row r="595" spans="1:11" s="61" customFormat="1" ht="30" customHeight="1">
      <c r="A595" s="186"/>
      <c r="B595" s="187"/>
      <c r="C595" s="188"/>
      <c r="D595" s="63" t="s">
        <v>424</v>
      </c>
      <c r="E595" s="64">
        <f>SUM(E596:E606)</f>
        <v>176700</v>
      </c>
      <c r="F595" s="64">
        <f>SUM(F596:F606)</f>
        <v>100677.32</v>
      </c>
      <c r="G595" s="64">
        <f t="shared" si="38"/>
        <v>56.97641199773628</v>
      </c>
      <c r="H595" s="60"/>
      <c r="I595" s="60"/>
      <c r="J595" s="60"/>
      <c r="K595" s="60"/>
    </row>
    <row r="596" spans="1:11" s="61" customFormat="1" ht="15" customHeight="1">
      <c r="A596" s="186"/>
      <c r="B596" s="187"/>
      <c r="C596" s="188"/>
      <c r="D596" s="63" t="s">
        <v>497</v>
      </c>
      <c r="E596" s="64">
        <v>30000</v>
      </c>
      <c r="F596" s="64">
        <v>18267.37</v>
      </c>
      <c r="G596" s="64">
        <f t="shared" si="38"/>
        <v>60.89123333333333</v>
      </c>
      <c r="H596" s="60"/>
      <c r="I596" s="60"/>
      <c r="J596" s="60"/>
      <c r="K596" s="60"/>
    </row>
    <row r="597" spans="1:11" s="61" customFormat="1" ht="24">
      <c r="A597" s="186"/>
      <c r="B597" s="187"/>
      <c r="C597" s="188"/>
      <c r="D597" s="63" t="s">
        <v>521</v>
      </c>
      <c r="E597" s="64">
        <v>3000</v>
      </c>
      <c r="F597" s="64">
        <v>1209.66</v>
      </c>
      <c r="G597" s="64">
        <f t="shared" si="38"/>
        <v>40.322</v>
      </c>
      <c r="H597" s="60"/>
      <c r="I597" s="60"/>
      <c r="J597" s="60"/>
      <c r="K597" s="60"/>
    </row>
    <row r="598" spans="1:11" s="61" customFormat="1" ht="12">
      <c r="A598" s="186"/>
      <c r="B598" s="187"/>
      <c r="C598" s="188"/>
      <c r="D598" s="63" t="s">
        <v>509</v>
      </c>
      <c r="E598" s="64">
        <v>20000</v>
      </c>
      <c r="F598" s="64">
        <v>6970.7</v>
      </c>
      <c r="G598" s="64">
        <f t="shared" si="38"/>
        <v>34.8535</v>
      </c>
      <c r="H598" s="60"/>
      <c r="I598" s="60"/>
      <c r="J598" s="60"/>
      <c r="K598" s="60"/>
    </row>
    <row r="599" spans="1:11" s="61" customFormat="1" ht="12">
      <c r="A599" s="186"/>
      <c r="B599" s="187"/>
      <c r="C599" s="188"/>
      <c r="D599" s="63" t="s">
        <v>498</v>
      </c>
      <c r="E599" s="64">
        <v>20000</v>
      </c>
      <c r="F599" s="64">
        <v>0</v>
      </c>
      <c r="G599" s="64">
        <f t="shared" si="38"/>
        <v>0</v>
      </c>
      <c r="H599" s="60"/>
      <c r="I599" s="60"/>
      <c r="J599" s="60"/>
      <c r="K599" s="60"/>
    </row>
    <row r="600" spans="1:11" s="61" customFormat="1" ht="12">
      <c r="A600" s="186"/>
      <c r="B600" s="187"/>
      <c r="C600" s="188"/>
      <c r="D600" s="63" t="s">
        <v>528</v>
      </c>
      <c r="E600" s="64">
        <v>2000</v>
      </c>
      <c r="F600" s="64">
        <v>260</v>
      </c>
      <c r="G600" s="64">
        <f t="shared" si="38"/>
        <v>13</v>
      </c>
      <c r="H600" s="60"/>
      <c r="I600" s="60"/>
      <c r="J600" s="60"/>
      <c r="K600" s="60"/>
    </row>
    <row r="601" spans="1:11" s="61" customFormat="1" ht="12">
      <c r="A601" s="186"/>
      <c r="B601" s="187"/>
      <c r="C601" s="188"/>
      <c r="D601" s="63" t="s">
        <v>499</v>
      </c>
      <c r="E601" s="64">
        <v>60000</v>
      </c>
      <c r="F601" s="64">
        <v>47674.48</v>
      </c>
      <c r="G601" s="64">
        <f t="shared" si="38"/>
        <v>79.45746666666666</v>
      </c>
      <c r="H601" s="60"/>
      <c r="I601" s="60"/>
      <c r="J601" s="60"/>
      <c r="K601" s="60"/>
    </row>
    <row r="602" spans="1:11" s="61" customFormat="1" ht="24">
      <c r="A602" s="186"/>
      <c r="B602" s="187"/>
      <c r="C602" s="188"/>
      <c r="D602" s="63" t="s">
        <v>500</v>
      </c>
      <c r="E602" s="64">
        <v>2200</v>
      </c>
      <c r="F602" s="64">
        <v>1243.26</v>
      </c>
      <c r="G602" s="64">
        <f t="shared" si="38"/>
        <v>56.511818181818185</v>
      </c>
      <c r="H602" s="60"/>
      <c r="I602" s="60"/>
      <c r="J602" s="60"/>
      <c r="K602" s="60"/>
    </row>
    <row r="603" spans="1:11" s="61" customFormat="1" ht="12">
      <c r="A603" s="186"/>
      <c r="B603" s="187"/>
      <c r="C603" s="188"/>
      <c r="D603" s="63" t="s">
        <v>522</v>
      </c>
      <c r="E603" s="64">
        <v>500</v>
      </c>
      <c r="F603" s="64">
        <v>100.3</v>
      </c>
      <c r="G603" s="64">
        <f t="shared" si="38"/>
        <v>20.06</v>
      </c>
      <c r="H603" s="60"/>
      <c r="I603" s="60"/>
      <c r="J603" s="60"/>
      <c r="K603" s="60"/>
    </row>
    <row r="604" spans="1:11" s="61" customFormat="1" ht="12">
      <c r="A604" s="186"/>
      <c r="B604" s="187"/>
      <c r="C604" s="188"/>
      <c r="D604" s="63" t="s">
        <v>501</v>
      </c>
      <c r="E604" s="64">
        <v>5000</v>
      </c>
      <c r="F604" s="64">
        <v>0</v>
      </c>
      <c r="G604" s="64">
        <f t="shared" si="38"/>
        <v>0</v>
      </c>
      <c r="H604" s="60"/>
      <c r="I604" s="60"/>
      <c r="J604" s="60"/>
      <c r="K604" s="60"/>
    </row>
    <row r="605" spans="1:11" s="61" customFormat="1" ht="23.25" customHeight="1">
      <c r="A605" s="186"/>
      <c r="B605" s="187"/>
      <c r="C605" s="188"/>
      <c r="D605" s="63" t="s">
        <v>523</v>
      </c>
      <c r="E605" s="64">
        <v>32000</v>
      </c>
      <c r="F605" s="64">
        <v>24017.75</v>
      </c>
      <c r="G605" s="64">
        <f t="shared" si="38"/>
        <v>75.05546875</v>
      </c>
      <c r="H605" s="60"/>
      <c r="I605" s="60"/>
      <c r="J605" s="60"/>
      <c r="K605" s="60"/>
    </row>
    <row r="606" spans="1:11" s="61" customFormat="1" ht="29.25" customHeight="1">
      <c r="A606" s="186"/>
      <c r="B606" s="187"/>
      <c r="C606" s="188"/>
      <c r="D606" s="63" t="s">
        <v>532</v>
      </c>
      <c r="E606" s="64">
        <v>2000</v>
      </c>
      <c r="F606" s="64">
        <v>933.8</v>
      </c>
      <c r="G606" s="64">
        <f t="shared" si="38"/>
        <v>46.69</v>
      </c>
      <c r="H606" s="60"/>
      <c r="I606" s="60"/>
      <c r="J606" s="60"/>
      <c r="K606" s="60"/>
    </row>
    <row r="607" spans="1:11" s="61" customFormat="1" ht="41.25" customHeight="1">
      <c r="A607" s="186"/>
      <c r="B607" s="187"/>
      <c r="C607" s="188"/>
      <c r="D607" s="63" t="s">
        <v>196</v>
      </c>
      <c r="E607" s="64">
        <f>SUM(E608)</f>
        <v>151891.56</v>
      </c>
      <c r="F607" s="64">
        <f>SUM(F608)</f>
        <v>0</v>
      </c>
      <c r="G607" s="64">
        <f t="shared" si="38"/>
        <v>0</v>
      </c>
      <c r="H607" s="60"/>
      <c r="I607" s="60"/>
      <c r="J607" s="60"/>
      <c r="K607" s="60"/>
    </row>
    <row r="608" spans="1:11" s="69" customFormat="1" ht="39" customHeight="1">
      <c r="A608" s="189"/>
      <c r="B608" s="190"/>
      <c r="C608" s="191"/>
      <c r="D608" s="82" t="s">
        <v>151</v>
      </c>
      <c r="E608" s="67">
        <v>151891.56</v>
      </c>
      <c r="F608" s="67">
        <v>0</v>
      </c>
      <c r="G608" s="64">
        <f t="shared" si="38"/>
        <v>0</v>
      </c>
      <c r="H608" s="68"/>
      <c r="I608" s="68"/>
      <c r="J608" s="68"/>
      <c r="K608" s="68"/>
    </row>
    <row r="609" spans="1:11" s="61" customFormat="1" ht="12">
      <c r="A609" s="147"/>
      <c r="B609" s="147"/>
      <c r="C609" s="147"/>
      <c r="D609" s="63"/>
      <c r="E609" s="64"/>
      <c r="F609" s="64"/>
      <c r="G609" s="64"/>
      <c r="H609" s="60"/>
      <c r="I609" s="60"/>
      <c r="J609" s="60"/>
      <c r="K609" s="60"/>
    </row>
    <row r="610" spans="1:11" s="61" customFormat="1" ht="12">
      <c r="A610" s="120"/>
      <c r="B610" s="120"/>
      <c r="C610" s="120"/>
      <c r="D610" s="121" t="s">
        <v>448</v>
      </c>
      <c r="E610" s="122">
        <f aca="true" t="shared" si="39" ref="E610:F612">SUM(E611)</f>
        <v>9000</v>
      </c>
      <c r="F610" s="122">
        <f t="shared" si="39"/>
        <v>0</v>
      </c>
      <c r="G610" s="122">
        <f>F610*100/E610</f>
        <v>0</v>
      </c>
      <c r="H610" s="60"/>
      <c r="I610" s="60"/>
      <c r="J610" s="60"/>
      <c r="K610" s="60"/>
    </row>
    <row r="611" spans="1:11" s="61" customFormat="1" ht="24">
      <c r="A611" s="183" t="s">
        <v>481</v>
      </c>
      <c r="B611" s="184"/>
      <c r="C611" s="185"/>
      <c r="D611" s="63" t="s">
        <v>116</v>
      </c>
      <c r="E611" s="64">
        <f t="shared" si="39"/>
        <v>9000</v>
      </c>
      <c r="F611" s="64">
        <f t="shared" si="39"/>
        <v>0</v>
      </c>
      <c r="G611" s="64">
        <f>F611*100/E611</f>
        <v>0</v>
      </c>
      <c r="H611" s="60"/>
      <c r="I611" s="60"/>
      <c r="J611" s="60"/>
      <c r="K611" s="60"/>
    </row>
    <row r="612" spans="1:11" s="61" customFormat="1" ht="24">
      <c r="A612" s="186"/>
      <c r="B612" s="187"/>
      <c r="C612" s="188"/>
      <c r="D612" s="63" t="s">
        <v>119</v>
      </c>
      <c r="E612" s="64">
        <f t="shared" si="39"/>
        <v>9000</v>
      </c>
      <c r="F612" s="64">
        <f t="shared" si="39"/>
        <v>0</v>
      </c>
      <c r="G612" s="64">
        <f>F612*100/E612</f>
        <v>0</v>
      </c>
      <c r="H612" s="60"/>
      <c r="I612" s="60"/>
      <c r="J612" s="60"/>
      <c r="K612" s="60"/>
    </row>
    <row r="613" spans="1:11" s="69" customFormat="1" ht="17.25" customHeight="1">
      <c r="A613" s="189"/>
      <c r="B613" s="190"/>
      <c r="C613" s="191"/>
      <c r="D613" s="82" t="s">
        <v>120</v>
      </c>
      <c r="E613" s="67">
        <v>9000</v>
      </c>
      <c r="F613" s="67">
        <v>0</v>
      </c>
      <c r="G613" s="67">
        <f>F613*100/E613</f>
        <v>0</v>
      </c>
      <c r="H613" s="68"/>
      <c r="I613" s="68"/>
      <c r="J613" s="68"/>
      <c r="K613" s="68"/>
    </row>
    <row r="614" spans="1:11" s="61" customFormat="1" ht="12">
      <c r="A614" s="147"/>
      <c r="B614" s="147"/>
      <c r="C614" s="147"/>
      <c r="D614" s="63"/>
      <c r="E614" s="64"/>
      <c r="F614" s="64"/>
      <c r="G614" s="64"/>
      <c r="H614" s="60"/>
      <c r="I614" s="60"/>
      <c r="J614" s="60"/>
      <c r="K614" s="60"/>
    </row>
    <row r="615" spans="1:11" s="61" customFormat="1" ht="12">
      <c r="A615" s="144"/>
      <c r="B615" s="144"/>
      <c r="C615" s="144"/>
      <c r="D615" s="145" t="s">
        <v>409</v>
      </c>
      <c r="E615" s="146">
        <f>SUM(E616)</f>
        <v>1607210.96</v>
      </c>
      <c r="F615" s="146">
        <f>SUM(F616)</f>
        <v>670075.95</v>
      </c>
      <c r="G615" s="146">
        <f t="shared" si="36"/>
        <v>41.69184796997651</v>
      </c>
      <c r="H615" s="60"/>
      <c r="I615" s="60"/>
      <c r="J615" s="60"/>
      <c r="K615" s="60"/>
    </row>
    <row r="616" spans="1:11" s="61" customFormat="1" ht="12">
      <c r="A616" s="57"/>
      <c r="B616" s="57"/>
      <c r="C616" s="57"/>
      <c r="D616" s="58" t="s">
        <v>296</v>
      </c>
      <c r="E616" s="59">
        <f>SUM(E617,E619,E638)</f>
        <v>1607210.96</v>
      </c>
      <c r="F616" s="59">
        <f>SUM(F617,F619,F638)</f>
        <v>670075.95</v>
      </c>
      <c r="G616" s="59">
        <f t="shared" si="36"/>
        <v>41.69184796997651</v>
      </c>
      <c r="H616" s="60"/>
      <c r="I616" s="60"/>
      <c r="J616" s="60"/>
      <c r="K616" s="60"/>
    </row>
    <row r="617" spans="1:11" s="61" customFormat="1" ht="24">
      <c r="A617" s="183" t="s">
        <v>481</v>
      </c>
      <c r="B617" s="184"/>
      <c r="C617" s="185"/>
      <c r="D617" s="63" t="s">
        <v>397</v>
      </c>
      <c r="E617" s="64">
        <f>SUM(E618)</f>
        <v>41000</v>
      </c>
      <c r="F617" s="64">
        <f>SUM(F618)</f>
        <v>19797.44</v>
      </c>
      <c r="G617" s="64">
        <f t="shared" si="36"/>
        <v>48.28643902439024</v>
      </c>
      <c r="H617" s="60"/>
      <c r="I617" s="60"/>
      <c r="J617" s="60"/>
      <c r="K617" s="60"/>
    </row>
    <row r="618" spans="1:11" s="61" customFormat="1" ht="24">
      <c r="A618" s="186"/>
      <c r="B618" s="187"/>
      <c r="C618" s="188"/>
      <c r="D618" s="63" t="s">
        <v>525</v>
      </c>
      <c r="E618" s="64">
        <v>41000</v>
      </c>
      <c r="F618" s="64">
        <v>19797.44</v>
      </c>
      <c r="G618" s="64">
        <f t="shared" si="36"/>
        <v>48.28643902439024</v>
      </c>
      <c r="H618" s="60"/>
      <c r="I618" s="60"/>
      <c r="J618" s="60"/>
      <c r="K618" s="60"/>
    </row>
    <row r="619" spans="1:11" s="61" customFormat="1" ht="24">
      <c r="A619" s="186"/>
      <c r="B619" s="187"/>
      <c r="C619" s="188"/>
      <c r="D619" s="63" t="s">
        <v>368</v>
      </c>
      <c r="E619" s="64">
        <f>SUM(E620,E626)</f>
        <v>1301812</v>
      </c>
      <c r="F619" s="64">
        <f>SUM(F620,F626)</f>
        <v>650278.51</v>
      </c>
      <c r="G619" s="64">
        <f t="shared" si="36"/>
        <v>49.951798723625224</v>
      </c>
      <c r="H619" s="60"/>
      <c r="I619" s="60"/>
      <c r="J619" s="60"/>
      <c r="K619" s="60"/>
    </row>
    <row r="620" spans="1:11" s="61" customFormat="1" ht="24">
      <c r="A620" s="186"/>
      <c r="B620" s="187"/>
      <c r="C620" s="188"/>
      <c r="D620" s="63" t="s">
        <v>403</v>
      </c>
      <c r="E620" s="64">
        <f>SUM(E621:E625)</f>
        <v>1171312</v>
      </c>
      <c r="F620" s="64">
        <f>SUM(F621:F625)</f>
        <v>580674.49</v>
      </c>
      <c r="G620" s="64">
        <f t="shared" si="36"/>
        <v>49.574706824484</v>
      </c>
      <c r="H620" s="60"/>
      <c r="I620" s="60"/>
      <c r="J620" s="60"/>
      <c r="K620" s="60"/>
    </row>
    <row r="621" spans="1:11" s="61" customFormat="1" ht="24">
      <c r="A621" s="186"/>
      <c r="B621" s="187"/>
      <c r="C621" s="188"/>
      <c r="D621" s="63" t="s">
        <v>496</v>
      </c>
      <c r="E621" s="64">
        <v>911262</v>
      </c>
      <c r="F621" s="64">
        <v>453047.32</v>
      </c>
      <c r="G621" s="64">
        <f t="shared" si="36"/>
        <v>49.716472320803454</v>
      </c>
      <c r="H621" s="60"/>
      <c r="I621" s="60"/>
      <c r="J621" s="60"/>
      <c r="K621" s="60"/>
    </row>
    <row r="622" spans="1:11" s="61" customFormat="1" ht="14.25" customHeight="1">
      <c r="A622" s="186"/>
      <c r="B622" s="187"/>
      <c r="C622" s="188"/>
      <c r="D622" s="63" t="s">
        <v>519</v>
      </c>
      <c r="E622" s="64">
        <v>70550</v>
      </c>
      <c r="F622" s="64">
        <v>65905.3</v>
      </c>
      <c r="G622" s="64">
        <f t="shared" si="36"/>
        <v>93.41644223954643</v>
      </c>
      <c r="H622" s="60"/>
      <c r="I622" s="60"/>
      <c r="J622" s="60"/>
      <c r="K622" s="60"/>
    </row>
    <row r="623" spans="1:11" s="61" customFormat="1" ht="16.5" customHeight="1">
      <c r="A623" s="186"/>
      <c r="B623" s="187"/>
      <c r="C623" s="188"/>
      <c r="D623" s="63" t="s">
        <v>514</v>
      </c>
      <c r="E623" s="64">
        <v>166000</v>
      </c>
      <c r="F623" s="64">
        <v>52207.29</v>
      </c>
      <c r="G623" s="64">
        <f t="shared" si="36"/>
        <v>31.45017469879518</v>
      </c>
      <c r="H623" s="60"/>
      <c r="I623" s="60"/>
      <c r="J623" s="60"/>
      <c r="K623" s="60"/>
    </row>
    <row r="624" spans="1:11" s="61" customFormat="1" ht="12">
      <c r="A624" s="186"/>
      <c r="B624" s="187"/>
      <c r="C624" s="188"/>
      <c r="D624" s="63" t="s">
        <v>515</v>
      </c>
      <c r="E624" s="64">
        <v>19500</v>
      </c>
      <c r="F624" s="64">
        <v>8592.62</v>
      </c>
      <c r="G624" s="64">
        <f t="shared" si="36"/>
        <v>44.064717948717956</v>
      </c>
      <c r="H624" s="60"/>
      <c r="I624" s="60"/>
      <c r="J624" s="60"/>
      <c r="K624" s="60"/>
    </row>
    <row r="625" spans="1:11" s="61" customFormat="1" ht="15.75" customHeight="1">
      <c r="A625" s="186"/>
      <c r="B625" s="187"/>
      <c r="C625" s="188"/>
      <c r="D625" s="63" t="s">
        <v>508</v>
      </c>
      <c r="E625" s="64">
        <v>4000</v>
      </c>
      <c r="F625" s="64">
        <v>921.96</v>
      </c>
      <c r="G625" s="64">
        <f t="shared" si="36"/>
        <v>23.049</v>
      </c>
      <c r="H625" s="60"/>
      <c r="I625" s="60"/>
      <c r="J625" s="60"/>
      <c r="K625" s="60"/>
    </row>
    <row r="626" spans="1:11" s="61" customFormat="1" ht="30" customHeight="1">
      <c r="A626" s="186"/>
      <c r="B626" s="187"/>
      <c r="C626" s="188"/>
      <c r="D626" s="63" t="s">
        <v>424</v>
      </c>
      <c r="E626" s="64">
        <f>SUM(E627:E637)</f>
        <v>130500</v>
      </c>
      <c r="F626" s="64">
        <f>SUM(F627:F637)</f>
        <v>69604.02</v>
      </c>
      <c r="G626" s="64">
        <f t="shared" si="36"/>
        <v>53.336413793103446</v>
      </c>
      <c r="H626" s="60"/>
      <c r="I626" s="60"/>
      <c r="J626" s="60"/>
      <c r="K626" s="60"/>
    </row>
    <row r="627" spans="1:11" s="61" customFormat="1" ht="17.25" customHeight="1">
      <c r="A627" s="186"/>
      <c r="B627" s="187"/>
      <c r="C627" s="188"/>
      <c r="D627" s="63" t="s">
        <v>497</v>
      </c>
      <c r="E627" s="64">
        <v>30000</v>
      </c>
      <c r="F627" s="64">
        <v>14846.58</v>
      </c>
      <c r="G627" s="64">
        <f t="shared" si="36"/>
        <v>49.4886</v>
      </c>
      <c r="H627" s="60"/>
      <c r="I627" s="60"/>
      <c r="J627" s="60"/>
      <c r="K627" s="60"/>
    </row>
    <row r="628" spans="1:11" s="61" customFormat="1" ht="24">
      <c r="A628" s="186"/>
      <c r="B628" s="187"/>
      <c r="C628" s="188"/>
      <c r="D628" s="63" t="s">
        <v>521</v>
      </c>
      <c r="E628" s="64">
        <v>3000</v>
      </c>
      <c r="F628" s="64">
        <v>2986.63</v>
      </c>
      <c r="G628" s="64">
        <f t="shared" si="36"/>
        <v>99.55433333333333</v>
      </c>
      <c r="H628" s="60"/>
      <c r="I628" s="60"/>
      <c r="J628" s="60"/>
      <c r="K628" s="60"/>
    </row>
    <row r="629" spans="1:11" s="61" customFormat="1" ht="12">
      <c r="A629" s="186"/>
      <c r="B629" s="187"/>
      <c r="C629" s="188"/>
      <c r="D629" s="63" t="s">
        <v>509</v>
      </c>
      <c r="E629" s="64">
        <v>16000</v>
      </c>
      <c r="F629" s="64">
        <v>5550.36</v>
      </c>
      <c r="G629" s="64">
        <f t="shared" si="36"/>
        <v>34.68975</v>
      </c>
      <c r="H629" s="60"/>
      <c r="I629" s="60"/>
      <c r="J629" s="60"/>
      <c r="K629" s="60"/>
    </row>
    <row r="630" spans="1:11" s="61" customFormat="1" ht="12">
      <c r="A630" s="186"/>
      <c r="B630" s="187"/>
      <c r="C630" s="188"/>
      <c r="D630" s="63" t="s">
        <v>498</v>
      </c>
      <c r="E630" s="64">
        <v>10000</v>
      </c>
      <c r="F630" s="64">
        <v>0</v>
      </c>
      <c r="G630" s="64">
        <f t="shared" si="36"/>
        <v>0</v>
      </c>
      <c r="H630" s="60"/>
      <c r="I630" s="60"/>
      <c r="J630" s="60"/>
      <c r="K630" s="60"/>
    </row>
    <row r="631" spans="1:11" s="61" customFormat="1" ht="12">
      <c r="A631" s="186"/>
      <c r="B631" s="187"/>
      <c r="C631" s="188"/>
      <c r="D631" s="63" t="s">
        <v>528</v>
      </c>
      <c r="E631" s="64">
        <v>2000</v>
      </c>
      <c r="F631" s="64">
        <v>30</v>
      </c>
      <c r="G631" s="64">
        <f t="shared" si="36"/>
        <v>1.5</v>
      </c>
      <c r="H631" s="60"/>
      <c r="I631" s="60"/>
      <c r="J631" s="60"/>
      <c r="K631" s="60"/>
    </row>
    <row r="632" spans="1:11" s="61" customFormat="1" ht="12">
      <c r="A632" s="186"/>
      <c r="B632" s="187"/>
      <c r="C632" s="188"/>
      <c r="D632" s="63" t="s">
        <v>499</v>
      </c>
      <c r="E632" s="64">
        <v>15000</v>
      </c>
      <c r="F632" s="64">
        <v>9134.62</v>
      </c>
      <c r="G632" s="64">
        <f t="shared" si="36"/>
        <v>60.89746666666667</v>
      </c>
      <c r="H632" s="60"/>
      <c r="I632" s="60"/>
      <c r="J632" s="60"/>
      <c r="K632" s="60"/>
    </row>
    <row r="633" spans="1:11" s="61" customFormat="1" ht="24">
      <c r="A633" s="186"/>
      <c r="B633" s="187"/>
      <c r="C633" s="188"/>
      <c r="D633" s="63" t="s">
        <v>500</v>
      </c>
      <c r="E633" s="64">
        <v>2000</v>
      </c>
      <c r="F633" s="64">
        <v>1159.39</v>
      </c>
      <c r="G633" s="64">
        <f t="shared" si="36"/>
        <v>57.96950000000001</v>
      </c>
      <c r="H633" s="60"/>
      <c r="I633" s="60"/>
      <c r="J633" s="60"/>
      <c r="K633" s="60"/>
    </row>
    <row r="634" spans="1:11" s="61" customFormat="1" ht="12">
      <c r="A634" s="186"/>
      <c r="B634" s="187"/>
      <c r="C634" s="188"/>
      <c r="D634" s="63" t="s">
        <v>522</v>
      </c>
      <c r="E634" s="64">
        <v>500</v>
      </c>
      <c r="F634" s="64">
        <v>91.94</v>
      </c>
      <c r="G634" s="64">
        <f t="shared" si="36"/>
        <v>18.388</v>
      </c>
      <c r="H634" s="60"/>
      <c r="I634" s="60"/>
      <c r="J634" s="60"/>
      <c r="K634" s="60"/>
    </row>
    <row r="635" spans="1:11" s="61" customFormat="1" ht="12">
      <c r="A635" s="186"/>
      <c r="B635" s="187"/>
      <c r="C635" s="188"/>
      <c r="D635" s="63" t="s">
        <v>501</v>
      </c>
      <c r="E635" s="64">
        <v>3500</v>
      </c>
      <c r="F635" s="64">
        <v>0</v>
      </c>
      <c r="G635" s="64">
        <f t="shared" si="36"/>
        <v>0</v>
      </c>
      <c r="H635" s="60"/>
      <c r="I635" s="60"/>
      <c r="J635" s="60"/>
      <c r="K635" s="60"/>
    </row>
    <row r="636" spans="1:11" s="61" customFormat="1" ht="24">
      <c r="A636" s="186"/>
      <c r="B636" s="187"/>
      <c r="C636" s="188"/>
      <c r="D636" s="63" t="s">
        <v>523</v>
      </c>
      <c r="E636" s="64">
        <v>46500</v>
      </c>
      <c r="F636" s="64">
        <v>34392.5</v>
      </c>
      <c r="G636" s="64">
        <f t="shared" si="36"/>
        <v>73.96236559139786</v>
      </c>
      <c r="H636" s="60"/>
      <c r="I636" s="60"/>
      <c r="J636" s="60"/>
      <c r="K636" s="60"/>
    </row>
    <row r="637" spans="1:11" s="61" customFormat="1" ht="25.5" customHeight="1">
      <c r="A637" s="186"/>
      <c r="B637" s="187"/>
      <c r="C637" s="188"/>
      <c r="D637" s="63" t="s">
        <v>532</v>
      </c>
      <c r="E637" s="64">
        <v>2000</v>
      </c>
      <c r="F637" s="64">
        <v>1412</v>
      </c>
      <c r="G637" s="64">
        <f t="shared" si="36"/>
        <v>70.6</v>
      </c>
      <c r="H637" s="60"/>
      <c r="I637" s="60"/>
      <c r="J637" s="60"/>
      <c r="K637" s="60"/>
    </row>
    <row r="638" spans="1:11" s="61" customFormat="1" ht="39" customHeight="1">
      <c r="A638" s="186"/>
      <c r="B638" s="187"/>
      <c r="C638" s="188"/>
      <c r="D638" s="63" t="s">
        <v>196</v>
      </c>
      <c r="E638" s="64">
        <f>SUM(E639)</f>
        <v>264398.96</v>
      </c>
      <c r="F638" s="64">
        <f>SUM(F639)</f>
        <v>0</v>
      </c>
      <c r="G638" s="64">
        <f t="shared" si="36"/>
        <v>0</v>
      </c>
      <c r="H638" s="60"/>
      <c r="I638" s="60"/>
      <c r="J638" s="60"/>
      <c r="K638" s="60"/>
    </row>
    <row r="639" spans="1:11" s="69" customFormat="1" ht="45">
      <c r="A639" s="189"/>
      <c r="B639" s="190"/>
      <c r="C639" s="191"/>
      <c r="D639" s="82" t="s">
        <v>121</v>
      </c>
      <c r="E639" s="67">
        <v>264398.96</v>
      </c>
      <c r="F639" s="67">
        <v>0</v>
      </c>
      <c r="G639" s="64">
        <f t="shared" si="36"/>
        <v>0</v>
      </c>
      <c r="H639" s="68"/>
      <c r="I639" s="68"/>
      <c r="J639" s="68"/>
      <c r="K639" s="68"/>
    </row>
    <row r="640" spans="1:11" s="61" customFormat="1" ht="12">
      <c r="A640" s="62"/>
      <c r="B640" s="62"/>
      <c r="C640" s="62"/>
      <c r="D640" s="63"/>
      <c r="E640" s="64"/>
      <c r="F640" s="64"/>
      <c r="G640" s="64"/>
      <c r="H640" s="60"/>
      <c r="I640" s="60"/>
      <c r="J640" s="60"/>
      <c r="K640" s="60"/>
    </row>
    <row r="641" spans="1:11" s="61" customFormat="1" ht="24">
      <c r="A641" s="144"/>
      <c r="B641" s="144"/>
      <c r="C641" s="144"/>
      <c r="D641" s="145" t="s">
        <v>439</v>
      </c>
      <c r="E641" s="146">
        <f>SUM(E642)</f>
        <v>262751.11</v>
      </c>
      <c r="F641" s="146">
        <f>SUM(F642)</f>
        <v>90210.37</v>
      </c>
      <c r="G641" s="146">
        <f t="shared" si="36"/>
        <v>34.333011951881005</v>
      </c>
      <c r="H641" s="60"/>
      <c r="I641" s="60"/>
      <c r="J641" s="60"/>
      <c r="K641" s="60"/>
    </row>
    <row r="642" spans="1:11" s="61" customFormat="1" ht="12">
      <c r="A642" s="57"/>
      <c r="B642" s="57"/>
      <c r="C642" s="57"/>
      <c r="D642" s="58" t="s">
        <v>296</v>
      </c>
      <c r="E642" s="59">
        <f>SUM(E643,E646)</f>
        <v>262751.11</v>
      </c>
      <c r="F642" s="59">
        <f>SUM(F643,F646)</f>
        <v>90210.37</v>
      </c>
      <c r="G642" s="59">
        <f t="shared" si="36"/>
        <v>34.333011951881005</v>
      </c>
      <c r="H642" s="60"/>
      <c r="I642" s="60"/>
      <c r="J642" s="60"/>
      <c r="K642" s="60"/>
    </row>
    <row r="643" spans="1:11" s="61" customFormat="1" ht="24">
      <c r="A643" s="182" t="s">
        <v>481</v>
      </c>
      <c r="B643" s="182"/>
      <c r="C643" s="182"/>
      <c r="D643" s="63" t="s">
        <v>392</v>
      </c>
      <c r="E643" s="64">
        <f>SUM(E644:E645)</f>
        <v>202751.11</v>
      </c>
      <c r="F643" s="64">
        <f>SUM(F644:F645)</f>
        <v>80208</v>
      </c>
      <c r="G643" s="64">
        <f t="shared" si="36"/>
        <v>39.55983274271593</v>
      </c>
      <c r="H643" s="60"/>
      <c r="I643" s="60"/>
      <c r="J643" s="60"/>
      <c r="K643" s="60"/>
    </row>
    <row r="644" spans="1:11" s="61" customFormat="1" ht="63.75" customHeight="1">
      <c r="A644" s="182"/>
      <c r="B644" s="182"/>
      <c r="C644" s="182"/>
      <c r="D644" s="63" t="s">
        <v>547</v>
      </c>
      <c r="E644" s="64">
        <v>25000</v>
      </c>
      <c r="F644" s="64">
        <v>4168</v>
      </c>
      <c r="G644" s="64">
        <f t="shared" si="36"/>
        <v>16.672</v>
      </c>
      <c r="H644" s="60"/>
      <c r="I644" s="60"/>
      <c r="J644" s="60"/>
      <c r="K644" s="60"/>
    </row>
    <row r="645" spans="1:11" s="61" customFormat="1" ht="36">
      <c r="A645" s="182"/>
      <c r="B645" s="182"/>
      <c r="C645" s="182"/>
      <c r="D645" s="63" t="s">
        <v>546</v>
      </c>
      <c r="E645" s="64">
        <v>177751.11</v>
      </c>
      <c r="F645" s="64">
        <v>76040</v>
      </c>
      <c r="G645" s="64">
        <f t="shared" si="36"/>
        <v>42.778917104933974</v>
      </c>
      <c r="H645" s="60"/>
      <c r="I645" s="60"/>
      <c r="J645" s="60"/>
      <c r="K645" s="60"/>
    </row>
    <row r="646" spans="1:11" s="61" customFormat="1" ht="24">
      <c r="A646" s="182"/>
      <c r="B646" s="182"/>
      <c r="C646" s="182"/>
      <c r="D646" s="63" t="s">
        <v>368</v>
      </c>
      <c r="E646" s="64">
        <f>SUM(E647)</f>
        <v>60000</v>
      </c>
      <c r="F646" s="64">
        <f>SUM(F647)</f>
        <v>10002.37</v>
      </c>
      <c r="G646" s="64">
        <f t="shared" si="36"/>
        <v>16.670616666666668</v>
      </c>
      <c r="H646" s="60"/>
      <c r="I646" s="60"/>
      <c r="J646" s="60"/>
      <c r="K646" s="60"/>
    </row>
    <row r="647" spans="1:11" s="61" customFormat="1" ht="29.25" customHeight="1">
      <c r="A647" s="182"/>
      <c r="B647" s="182"/>
      <c r="C647" s="182"/>
      <c r="D647" s="63" t="s">
        <v>394</v>
      </c>
      <c r="E647" s="64">
        <f>SUM(E648)</f>
        <v>60000</v>
      </c>
      <c r="F647" s="64">
        <f>SUM(F648)</f>
        <v>10002.37</v>
      </c>
      <c r="G647" s="64">
        <f t="shared" si="36"/>
        <v>16.670616666666668</v>
      </c>
      <c r="H647" s="60"/>
      <c r="I647" s="60"/>
      <c r="J647" s="60"/>
      <c r="K647" s="60"/>
    </row>
    <row r="648" spans="1:11" s="61" customFormat="1" ht="39" customHeight="1">
      <c r="A648" s="182"/>
      <c r="B648" s="182"/>
      <c r="C648" s="182"/>
      <c r="D648" s="63" t="s">
        <v>548</v>
      </c>
      <c r="E648" s="64">
        <v>60000</v>
      </c>
      <c r="F648" s="64">
        <v>10002.37</v>
      </c>
      <c r="G648" s="67">
        <f t="shared" si="36"/>
        <v>16.670616666666668</v>
      </c>
      <c r="H648" s="60"/>
      <c r="I648" s="60"/>
      <c r="J648" s="60"/>
      <c r="K648" s="60"/>
    </row>
    <row r="649" spans="1:11" s="61" customFormat="1" ht="12">
      <c r="A649" s="147"/>
      <c r="B649" s="147"/>
      <c r="C649" s="147"/>
      <c r="D649" s="63"/>
      <c r="E649" s="64"/>
      <c r="F649" s="64"/>
      <c r="G649" s="64"/>
      <c r="H649" s="60"/>
      <c r="I649" s="60"/>
      <c r="J649" s="60"/>
      <c r="K649" s="60"/>
    </row>
    <row r="650" spans="1:11" s="56" customFormat="1" ht="12">
      <c r="A650" s="52"/>
      <c r="B650" s="52"/>
      <c r="C650" s="52">
        <v>80113</v>
      </c>
      <c r="D650" s="53" t="s">
        <v>315</v>
      </c>
      <c r="E650" s="54">
        <f>SUM(E651)</f>
        <v>275680</v>
      </c>
      <c r="F650" s="54">
        <f>SUM(F651)</f>
        <v>101634.34</v>
      </c>
      <c r="G650" s="54">
        <f aca="true" t="shared" si="40" ref="G650:G659">F650*100/E650</f>
        <v>36.86678032501451</v>
      </c>
      <c r="H650" s="55"/>
      <c r="I650" s="55"/>
      <c r="J650" s="55"/>
      <c r="K650" s="55"/>
    </row>
    <row r="651" spans="1:11" s="61" customFormat="1" ht="12">
      <c r="A651" s="85"/>
      <c r="B651" s="57"/>
      <c r="C651" s="57"/>
      <c r="D651" s="58" t="s">
        <v>296</v>
      </c>
      <c r="E651" s="59">
        <f>SUM(E652)</f>
        <v>275680</v>
      </c>
      <c r="F651" s="59">
        <f>SUM(F652)</f>
        <v>101634.34</v>
      </c>
      <c r="G651" s="59">
        <f t="shared" si="40"/>
        <v>36.86678032501451</v>
      </c>
      <c r="H651" s="60"/>
      <c r="I651" s="60"/>
      <c r="J651" s="60"/>
      <c r="K651" s="60"/>
    </row>
    <row r="652" spans="1:11" s="61" customFormat="1" ht="24">
      <c r="A652" s="182" t="s">
        <v>481</v>
      </c>
      <c r="B652" s="182"/>
      <c r="C652" s="182"/>
      <c r="D652" s="63" t="s">
        <v>367</v>
      </c>
      <c r="E652" s="64">
        <f>SUM(E653,E656)</f>
        <v>275680</v>
      </c>
      <c r="F652" s="64">
        <f>SUM(F653,F656)</f>
        <v>101634.34</v>
      </c>
      <c r="G652" s="64">
        <f t="shared" si="40"/>
        <v>36.86678032501451</v>
      </c>
      <c r="H652" s="60"/>
      <c r="I652" s="60"/>
      <c r="J652" s="60"/>
      <c r="K652" s="60"/>
    </row>
    <row r="653" spans="1:11" s="61" customFormat="1" ht="24">
      <c r="A653" s="182"/>
      <c r="B653" s="182"/>
      <c r="C653" s="182"/>
      <c r="D653" s="63" t="s">
        <v>31</v>
      </c>
      <c r="E653" s="64">
        <f>SUM(E654:E655)</f>
        <v>49510</v>
      </c>
      <c r="F653" s="64">
        <f>SUM(F654:F655)</f>
        <v>11203.16</v>
      </c>
      <c r="G653" s="64">
        <f t="shared" si="40"/>
        <v>22.628075136336093</v>
      </c>
      <c r="H653" s="60"/>
      <c r="I653" s="60"/>
      <c r="J653" s="60"/>
      <c r="K653" s="60"/>
    </row>
    <row r="654" spans="1:11" s="61" customFormat="1" ht="13.5" customHeight="1">
      <c r="A654" s="182"/>
      <c r="B654" s="182"/>
      <c r="C654" s="182"/>
      <c r="D654" s="63" t="s">
        <v>514</v>
      </c>
      <c r="E654" s="64">
        <v>7300</v>
      </c>
      <c r="F654" s="64">
        <v>1587.23</v>
      </c>
      <c r="G654" s="64">
        <f t="shared" si="40"/>
        <v>21.742876712328766</v>
      </c>
      <c r="H654" s="60"/>
      <c r="I654" s="60"/>
      <c r="J654" s="60"/>
      <c r="K654" s="60"/>
    </row>
    <row r="655" spans="1:11" s="61" customFormat="1" ht="16.5" customHeight="1">
      <c r="A655" s="182"/>
      <c r="B655" s="182"/>
      <c r="C655" s="182"/>
      <c r="D655" s="63" t="s">
        <v>508</v>
      </c>
      <c r="E655" s="64">
        <v>42210</v>
      </c>
      <c r="F655" s="64">
        <v>9615.93</v>
      </c>
      <c r="G655" s="64">
        <f t="shared" si="40"/>
        <v>22.781165600568585</v>
      </c>
      <c r="H655" s="60"/>
      <c r="I655" s="60"/>
      <c r="J655" s="60"/>
      <c r="K655" s="60"/>
    </row>
    <row r="656" spans="1:11" s="61" customFormat="1" ht="24">
      <c r="A656" s="182"/>
      <c r="B656" s="182"/>
      <c r="C656" s="182"/>
      <c r="D656" s="63" t="s">
        <v>32</v>
      </c>
      <c r="E656" s="64">
        <f>SUM(E657:E659)</f>
        <v>226170</v>
      </c>
      <c r="F656" s="64">
        <f>SUM(F657:F659)</f>
        <v>90431.18</v>
      </c>
      <c r="G656" s="64">
        <f t="shared" si="40"/>
        <v>39.98372021046116</v>
      </c>
      <c r="H656" s="60"/>
      <c r="I656" s="60"/>
      <c r="J656" s="60"/>
      <c r="K656" s="60"/>
    </row>
    <row r="657" spans="1:11" s="61" customFormat="1" ht="15.75" customHeight="1">
      <c r="A657" s="182"/>
      <c r="B657" s="182"/>
      <c r="C657" s="182"/>
      <c r="D657" s="63" t="s">
        <v>497</v>
      </c>
      <c r="E657" s="64">
        <v>32000</v>
      </c>
      <c r="F657" s="64">
        <v>14107.4</v>
      </c>
      <c r="G657" s="64">
        <f t="shared" si="40"/>
        <v>44.085625</v>
      </c>
      <c r="H657" s="60"/>
      <c r="I657" s="60"/>
      <c r="J657" s="60"/>
      <c r="K657" s="60"/>
    </row>
    <row r="658" spans="1:11" s="61" customFormat="1" ht="12">
      <c r="A658" s="182"/>
      <c r="B658" s="182"/>
      <c r="C658" s="182"/>
      <c r="D658" s="63" t="s">
        <v>499</v>
      </c>
      <c r="E658" s="64">
        <v>191170</v>
      </c>
      <c r="F658" s="64">
        <v>76323.78</v>
      </c>
      <c r="G658" s="64">
        <f t="shared" si="40"/>
        <v>39.92455929277606</v>
      </c>
      <c r="H658" s="60"/>
      <c r="I658" s="60"/>
      <c r="J658" s="60"/>
      <c r="K658" s="60"/>
    </row>
    <row r="659" spans="1:11" s="61" customFormat="1" ht="12">
      <c r="A659" s="182"/>
      <c r="B659" s="182"/>
      <c r="C659" s="182"/>
      <c r="D659" s="63" t="s">
        <v>501</v>
      </c>
      <c r="E659" s="64">
        <v>3000</v>
      </c>
      <c r="F659" s="64">
        <v>0</v>
      </c>
      <c r="G659" s="64">
        <f t="shared" si="40"/>
        <v>0</v>
      </c>
      <c r="H659" s="60"/>
      <c r="I659" s="60"/>
      <c r="J659" s="60"/>
      <c r="K659" s="60"/>
    </row>
    <row r="660" spans="1:11" s="61" customFormat="1" ht="12">
      <c r="A660" s="123"/>
      <c r="B660" s="70"/>
      <c r="C660" s="70"/>
      <c r="D660" s="72"/>
      <c r="E660" s="73"/>
      <c r="F660" s="73"/>
      <c r="G660" s="73"/>
      <c r="H660" s="60"/>
      <c r="I660" s="60"/>
      <c r="J660" s="60"/>
      <c r="K660" s="60"/>
    </row>
    <row r="661" spans="1:11" s="56" customFormat="1" ht="24">
      <c r="A661" s="52"/>
      <c r="B661" s="52"/>
      <c r="C661" s="52">
        <v>80146</v>
      </c>
      <c r="D661" s="53" t="s">
        <v>319</v>
      </c>
      <c r="E661" s="54">
        <f aca="true" t="shared" si="41" ref="E661:F663">SUM(E662)</f>
        <v>43220</v>
      </c>
      <c r="F661" s="54">
        <f t="shared" si="41"/>
        <v>10297.65</v>
      </c>
      <c r="G661" s="54">
        <f aca="true" t="shared" si="42" ref="G661:G668">F661*100/E661</f>
        <v>23.826122165664046</v>
      </c>
      <c r="H661" s="55"/>
      <c r="I661" s="55"/>
      <c r="J661" s="55"/>
      <c r="K661" s="55"/>
    </row>
    <row r="662" spans="1:11" s="61" customFormat="1" ht="12">
      <c r="A662" s="85"/>
      <c r="B662" s="57"/>
      <c r="C662" s="57"/>
      <c r="D662" s="58" t="s">
        <v>296</v>
      </c>
      <c r="E662" s="59">
        <f t="shared" si="41"/>
        <v>43220</v>
      </c>
      <c r="F662" s="59">
        <f t="shared" si="41"/>
        <v>10297.65</v>
      </c>
      <c r="G662" s="59">
        <f t="shared" si="42"/>
        <v>23.826122165664046</v>
      </c>
      <c r="H662" s="60"/>
      <c r="I662" s="60"/>
      <c r="J662" s="60"/>
      <c r="K662" s="60"/>
    </row>
    <row r="663" spans="1:11" s="61" customFormat="1" ht="24">
      <c r="A663" s="182" t="s">
        <v>481</v>
      </c>
      <c r="B663" s="182"/>
      <c r="C663" s="182"/>
      <c r="D663" s="63" t="s">
        <v>367</v>
      </c>
      <c r="E663" s="64">
        <f t="shared" si="41"/>
        <v>43220</v>
      </c>
      <c r="F663" s="64">
        <f t="shared" si="41"/>
        <v>10297.65</v>
      </c>
      <c r="G663" s="64">
        <f t="shared" si="42"/>
        <v>23.826122165664046</v>
      </c>
      <c r="H663" s="60"/>
      <c r="I663" s="60"/>
      <c r="J663" s="60"/>
      <c r="K663" s="60"/>
    </row>
    <row r="664" spans="1:11" s="61" customFormat="1" ht="29.25" customHeight="1">
      <c r="A664" s="182"/>
      <c r="B664" s="182"/>
      <c r="C664" s="182"/>
      <c r="D664" s="63" t="s">
        <v>419</v>
      </c>
      <c r="E664" s="64">
        <f>SUM(E665:E668)</f>
        <v>43220</v>
      </c>
      <c r="F664" s="64">
        <f>SUM(F665:F668)</f>
        <v>10297.65</v>
      </c>
      <c r="G664" s="64">
        <f t="shared" si="42"/>
        <v>23.826122165664046</v>
      </c>
      <c r="H664" s="60"/>
      <c r="I664" s="60"/>
      <c r="J664" s="60"/>
      <c r="K664" s="60"/>
    </row>
    <row r="665" spans="1:11" s="61" customFormat="1" ht="15" customHeight="1">
      <c r="A665" s="182"/>
      <c r="B665" s="182"/>
      <c r="C665" s="182"/>
      <c r="D665" s="63" t="s">
        <v>497</v>
      </c>
      <c r="E665" s="64">
        <f>SUM(E676,E685,E694,E711,E702)</f>
        <v>4250</v>
      </c>
      <c r="F665" s="64">
        <f>SUM(F676,F685,F694,F711,F702)</f>
        <v>1000</v>
      </c>
      <c r="G665" s="64">
        <f t="shared" si="42"/>
        <v>23.529411764705884</v>
      </c>
      <c r="H665" s="60"/>
      <c r="I665" s="60"/>
      <c r="J665" s="60"/>
      <c r="K665" s="60"/>
    </row>
    <row r="666" spans="1:11" s="61" customFormat="1" ht="12">
      <c r="A666" s="182"/>
      <c r="B666" s="182"/>
      <c r="C666" s="182"/>
      <c r="D666" s="63" t="s">
        <v>499</v>
      </c>
      <c r="E666" s="64">
        <f>SUM(E677,E703,E712,E686)</f>
        <v>15750</v>
      </c>
      <c r="F666" s="64">
        <f>SUM(F677,F703,F712,F686)</f>
        <v>2920</v>
      </c>
      <c r="G666" s="64">
        <f t="shared" si="42"/>
        <v>18.53968253968254</v>
      </c>
      <c r="H666" s="60"/>
      <c r="I666" s="60"/>
      <c r="J666" s="60"/>
      <c r="K666" s="60"/>
    </row>
    <row r="667" spans="1:11" s="61" customFormat="1" ht="12">
      <c r="A667" s="182"/>
      <c r="B667" s="182"/>
      <c r="C667" s="182"/>
      <c r="D667" s="63" t="s">
        <v>522</v>
      </c>
      <c r="E667" s="64">
        <f>SUM(E678,E687,E695,E704,E713)</f>
        <v>3000</v>
      </c>
      <c r="F667" s="64">
        <f>SUM(F678,F687,F695,F704,F713)</f>
        <v>76.89</v>
      </c>
      <c r="G667" s="64">
        <f t="shared" si="42"/>
        <v>2.563</v>
      </c>
      <c r="H667" s="60"/>
      <c r="I667" s="60"/>
      <c r="J667" s="60"/>
      <c r="K667" s="60"/>
    </row>
    <row r="668" spans="1:11" s="61" customFormat="1" ht="28.5" customHeight="1">
      <c r="A668" s="182"/>
      <c r="B668" s="182"/>
      <c r="C668" s="182"/>
      <c r="D668" s="63" t="s">
        <v>532</v>
      </c>
      <c r="E668" s="64">
        <f>SUM(E679,E688,E696,E705,E714)</f>
        <v>20220</v>
      </c>
      <c r="F668" s="64">
        <f>SUM(F679,F688,F696,F705,F714)</f>
        <v>6300.76</v>
      </c>
      <c r="G668" s="64">
        <f t="shared" si="42"/>
        <v>31.16102868447082</v>
      </c>
      <c r="H668" s="60"/>
      <c r="I668" s="60"/>
      <c r="J668" s="60"/>
      <c r="K668" s="60"/>
    </row>
    <row r="669" spans="1:11" s="61" customFormat="1" ht="12">
      <c r="A669" s="158"/>
      <c r="B669" s="147"/>
      <c r="C669" s="147"/>
      <c r="D669" s="63"/>
      <c r="E669" s="64"/>
      <c r="F669" s="64"/>
      <c r="G669" s="64"/>
      <c r="H669" s="60"/>
      <c r="I669" s="60"/>
      <c r="J669" s="60"/>
      <c r="K669" s="60"/>
    </row>
    <row r="670" spans="1:11" s="61" customFormat="1" ht="24">
      <c r="A670" s="158"/>
      <c r="B670" s="147"/>
      <c r="C670" s="147"/>
      <c r="D670" s="161" t="s">
        <v>412</v>
      </c>
      <c r="E670" s="64"/>
      <c r="F670" s="64"/>
      <c r="G670" s="64"/>
      <c r="H670" s="60"/>
      <c r="I670" s="60"/>
      <c r="J670" s="60"/>
      <c r="K670" s="60"/>
    </row>
    <row r="671" spans="1:11" s="61" customFormat="1" ht="12">
      <c r="A671" s="158"/>
      <c r="B671" s="147"/>
      <c r="C671" s="147"/>
      <c r="D671" s="63"/>
      <c r="E671" s="64"/>
      <c r="F671" s="64"/>
      <c r="G671" s="64"/>
      <c r="H671" s="60"/>
      <c r="I671" s="60"/>
      <c r="J671" s="60"/>
      <c r="K671" s="60"/>
    </row>
    <row r="672" spans="1:11" s="61" customFormat="1" ht="36">
      <c r="A672" s="144"/>
      <c r="B672" s="144"/>
      <c r="C672" s="144"/>
      <c r="D672" s="145" t="s">
        <v>411</v>
      </c>
      <c r="E672" s="146">
        <f aca="true" t="shared" si="43" ref="E672:F674">SUM(E673)</f>
        <v>4000</v>
      </c>
      <c r="F672" s="146">
        <f t="shared" si="43"/>
        <v>1722.89</v>
      </c>
      <c r="G672" s="146">
        <f aca="true" t="shared" si="44" ref="G672:G679">F672*100/E672</f>
        <v>43.07225</v>
      </c>
      <c r="H672" s="60"/>
      <c r="I672" s="60"/>
      <c r="J672" s="60"/>
      <c r="K672" s="60"/>
    </row>
    <row r="673" spans="1:11" s="61" customFormat="1" ht="12">
      <c r="A673" s="85"/>
      <c r="B673" s="57"/>
      <c r="C673" s="57"/>
      <c r="D673" s="58" t="s">
        <v>296</v>
      </c>
      <c r="E673" s="59">
        <f t="shared" si="43"/>
        <v>4000</v>
      </c>
      <c r="F673" s="59">
        <f t="shared" si="43"/>
        <v>1722.89</v>
      </c>
      <c r="G673" s="59">
        <f t="shared" si="44"/>
        <v>43.07225</v>
      </c>
      <c r="H673" s="60"/>
      <c r="I673" s="60"/>
      <c r="J673" s="60"/>
      <c r="K673" s="60"/>
    </row>
    <row r="674" spans="1:11" s="61" customFormat="1" ht="24">
      <c r="A674" s="182" t="s">
        <v>481</v>
      </c>
      <c r="B674" s="182"/>
      <c r="C674" s="182"/>
      <c r="D674" s="63" t="s">
        <v>367</v>
      </c>
      <c r="E674" s="64">
        <f t="shared" si="43"/>
        <v>4000</v>
      </c>
      <c r="F674" s="64">
        <f t="shared" si="43"/>
        <v>1722.89</v>
      </c>
      <c r="G674" s="64">
        <f t="shared" si="44"/>
        <v>43.07225</v>
      </c>
      <c r="H674" s="60"/>
      <c r="I674" s="60"/>
      <c r="J674" s="60"/>
      <c r="K674" s="60"/>
    </row>
    <row r="675" spans="1:11" s="61" customFormat="1" ht="30.75" customHeight="1">
      <c r="A675" s="182"/>
      <c r="B675" s="182"/>
      <c r="C675" s="182"/>
      <c r="D675" s="63" t="s">
        <v>419</v>
      </c>
      <c r="E675" s="64">
        <f>SUM(E676:E679)</f>
        <v>4000</v>
      </c>
      <c r="F675" s="64">
        <f>SUM(F676:F679)</f>
        <v>1722.89</v>
      </c>
      <c r="G675" s="64">
        <f t="shared" si="44"/>
        <v>43.07225</v>
      </c>
      <c r="H675" s="60"/>
      <c r="I675" s="60"/>
      <c r="J675" s="60"/>
      <c r="K675" s="60"/>
    </row>
    <row r="676" spans="1:11" s="61" customFormat="1" ht="14.25" customHeight="1">
      <c r="A676" s="182"/>
      <c r="B676" s="182"/>
      <c r="C676" s="182"/>
      <c r="D676" s="63" t="s">
        <v>497</v>
      </c>
      <c r="E676" s="64">
        <v>1000</v>
      </c>
      <c r="F676" s="64">
        <v>0</v>
      </c>
      <c r="G676" s="64">
        <f t="shared" si="44"/>
        <v>0</v>
      </c>
      <c r="H676" s="60"/>
      <c r="I676" s="60"/>
      <c r="J676" s="60"/>
      <c r="K676" s="60"/>
    </row>
    <row r="677" spans="1:11" s="61" customFormat="1" ht="12">
      <c r="A677" s="182"/>
      <c r="B677" s="182"/>
      <c r="C677" s="182"/>
      <c r="D677" s="63" t="s">
        <v>499</v>
      </c>
      <c r="E677" s="64">
        <v>1000</v>
      </c>
      <c r="F677" s="64">
        <v>1000</v>
      </c>
      <c r="G677" s="64">
        <f t="shared" si="44"/>
        <v>100</v>
      </c>
      <c r="H677" s="60"/>
      <c r="I677" s="60"/>
      <c r="J677" s="60"/>
      <c r="K677" s="60"/>
    </row>
    <row r="678" spans="1:11" s="61" customFormat="1" ht="12">
      <c r="A678" s="182"/>
      <c r="B678" s="182"/>
      <c r="C678" s="182"/>
      <c r="D678" s="63" t="s">
        <v>522</v>
      </c>
      <c r="E678" s="64">
        <v>500</v>
      </c>
      <c r="F678" s="64">
        <v>76.89</v>
      </c>
      <c r="G678" s="64">
        <f t="shared" si="44"/>
        <v>15.378</v>
      </c>
      <c r="H678" s="60"/>
      <c r="I678" s="60"/>
      <c r="J678" s="60"/>
      <c r="K678" s="60"/>
    </row>
    <row r="679" spans="1:11" s="61" customFormat="1" ht="29.25" customHeight="1">
      <c r="A679" s="182"/>
      <c r="B679" s="182"/>
      <c r="C679" s="182"/>
      <c r="D679" s="63" t="s">
        <v>532</v>
      </c>
      <c r="E679" s="64">
        <v>1500</v>
      </c>
      <c r="F679" s="64">
        <v>646</v>
      </c>
      <c r="G679" s="64">
        <f t="shared" si="44"/>
        <v>43.06666666666667</v>
      </c>
      <c r="H679" s="60"/>
      <c r="I679" s="60"/>
      <c r="J679" s="60"/>
      <c r="K679" s="60"/>
    </row>
    <row r="680" spans="1:11" s="61" customFormat="1" ht="12">
      <c r="A680" s="158"/>
      <c r="B680" s="147"/>
      <c r="C680" s="147"/>
      <c r="D680" s="63"/>
      <c r="E680" s="64"/>
      <c r="F680" s="64"/>
      <c r="G680" s="64"/>
      <c r="H680" s="60"/>
      <c r="I680" s="60"/>
      <c r="J680" s="60"/>
      <c r="K680" s="60"/>
    </row>
    <row r="681" spans="1:11" s="61" customFormat="1" ht="24">
      <c r="A681" s="144"/>
      <c r="B681" s="144"/>
      <c r="C681" s="144"/>
      <c r="D681" s="145" t="s">
        <v>408</v>
      </c>
      <c r="E681" s="146">
        <f aca="true" t="shared" si="45" ref="E681:F683">SUM(E682)</f>
        <v>3100</v>
      </c>
      <c r="F681" s="146">
        <f t="shared" si="45"/>
        <v>1600</v>
      </c>
      <c r="G681" s="146">
        <f aca="true" t="shared" si="46" ref="G681:G688">F681*100/E681</f>
        <v>51.61290322580645</v>
      </c>
      <c r="H681" s="60"/>
      <c r="I681" s="60"/>
      <c r="J681" s="60"/>
      <c r="K681" s="60"/>
    </row>
    <row r="682" spans="1:11" s="61" customFormat="1" ht="12">
      <c r="A682" s="85"/>
      <c r="B682" s="57"/>
      <c r="C682" s="57"/>
      <c r="D682" s="58" t="s">
        <v>296</v>
      </c>
      <c r="E682" s="59">
        <f t="shared" si="45"/>
        <v>3100</v>
      </c>
      <c r="F682" s="59">
        <f t="shared" si="45"/>
        <v>1600</v>
      </c>
      <c r="G682" s="59">
        <f t="shared" si="46"/>
        <v>51.61290322580645</v>
      </c>
      <c r="H682" s="60"/>
      <c r="I682" s="60"/>
      <c r="J682" s="60"/>
      <c r="K682" s="60"/>
    </row>
    <row r="683" spans="1:11" s="61" customFormat="1" ht="24">
      <c r="A683" s="182" t="s">
        <v>481</v>
      </c>
      <c r="B683" s="182"/>
      <c r="C683" s="182"/>
      <c r="D683" s="63" t="s">
        <v>367</v>
      </c>
      <c r="E683" s="64">
        <f>SUM(E684)</f>
        <v>3100</v>
      </c>
      <c r="F683" s="64">
        <f t="shared" si="45"/>
        <v>1600</v>
      </c>
      <c r="G683" s="64">
        <f t="shared" si="46"/>
        <v>51.61290322580645</v>
      </c>
      <c r="H683" s="60"/>
      <c r="I683" s="60"/>
      <c r="J683" s="60"/>
      <c r="K683" s="60"/>
    </row>
    <row r="684" spans="1:11" s="61" customFormat="1" ht="30" customHeight="1">
      <c r="A684" s="182"/>
      <c r="B684" s="182"/>
      <c r="C684" s="182"/>
      <c r="D684" s="63" t="s">
        <v>419</v>
      </c>
      <c r="E684" s="64">
        <f>SUM(E685:E688)</f>
        <v>3100</v>
      </c>
      <c r="F684" s="64">
        <f>SUM(F685:F688)</f>
        <v>1600</v>
      </c>
      <c r="G684" s="64">
        <f t="shared" si="46"/>
        <v>51.61290322580645</v>
      </c>
      <c r="H684" s="60"/>
      <c r="I684" s="60"/>
      <c r="J684" s="60"/>
      <c r="K684" s="60"/>
    </row>
    <row r="685" spans="1:11" s="61" customFormat="1" ht="16.5" customHeight="1">
      <c r="A685" s="182"/>
      <c r="B685" s="182"/>
      <c r="C685" s="182"/>
      <c r="D685" s="63" t="s">
        <v>497</v>
      </c>
      <c r="E685" s="64">
        <v>500</v>
      </c>
      <c r="F685" s="64">
        <v>0</v>
      </c>
      <c r="G685" s="64">
        <f t="shared" si="46"/>
        <v>0</v>
      </c>
      <c r="H685" s="60"/>
      <c r="I685" s="60"/>
      <c r="J685" s="60"/>
      <c r="K685" s="60"/>
    </row>
    <row r="686" spans="1:11" s="61" customFormat="1" ht="12">
      <c r="A686" s="182"/>
      <c r="B686" s="182"/>
      <c r="C686" s="182"/>
      <c r="D686" s="63" t="s">
        <v>499</v>
      </c>
      <c r="E686" s="64">
        <v>500</v>
      </c>
      <c r="F686" s="64">
        <v>0</v>
      </c>
      <c r="G686" s="64">
        <f t="shared" si="46"/>
        <v>0</v>
      </c>
      <c r="H686" s="60"/>
      <c r="I686" s="60"/>
      <c r="J686" s="60"/>
      <c r="K686" s="60"/>
    </row>
    <row r="687" spans="1:11" s="61" customFormat="1" ht="12">
      <c r="A687" s="182"/>
      <c r="B687" s="182"/>
      <c r="C687" s="182"/>
      <c r="D687" s="63" t="s">
        <v>522</v>
      </c>
      <c r="E687" s="64">
        <v>500</v>
      </c>
      <c r="F687" s="64">
        <v>0</v>
      </c>
      <c r="G687" s="64">
        <f t="shared" si="46"/>
        <v>0</v>
      </c>
      <c r="H687" s="60"/>
      <c r="I687" s="60"/>
      <c r="J687" s="60"/>
      <c r="K687" s="60"/>
    </row>
    <row r="688" spans="1:11" s="61" customFormat="1" ht="27" customHeight="1">
      <c r="A688" s="182"/>
      <c r="B688" s="182"/>
      <c r="C688" s="182"/>
      <c r="D688" s="63" t="s">
        <v>532</v>
      </c>
      <c r="E688" s="64">
        <v>1600</v>
      </c>
      <c r="F688" s="64">
        <v>1600</v>
      </c>
      <c r="G688" s="64">
        <f t="shared" si="46"/>
        <v>100</v>
      </c>
      <c r="H688" s="60"/>
      <c r="I688" s="60"/>
      <c r="J688" s="60"/>
      <c r="K688" s="60"/>
    </row>
    <row r="689" spans="1:11" s="61" customFormat="1" ht="12">
      <c r="A689" s="158"/>
      <c r="B689" s="147"/>
      <c r="C689" s="147"/>
      <c r="D689" s="63"/>
      <c r="E689" s="64"/>
      <c r="F689" s="64"/>
      <c r="G689" s="64"/>
      <c r="H689" s="60"/>
      <c r="I689" s="60"/>
      <c r="J689" s="60"/>
      <c r="K689" s="60"/>
    </row>
    <row r="690" spans="1:11" s="61" customFormat="1" ht="12">
      <c r="A690" s="144"/>
      <c r="B690" s="144"/>
      <c r="C690" s="144"/>
      <c r="D690" s="145" t="s">
        <v>409</v>
      </c>
      <c r="E690" s="146">
        <f aca="true" t="shared" si="47" ref="E690:F692">SUM(E691)</f>
        <v>3500</v>
      </c>
      <c r="F690" s="146">
        <f t="shared" si="47"/>
        <v>3000</v>
      </c>
      <c r="G690" s="146">
        <f aca="true" t="shared" si="48" ref="G690:G696">F690*100/E690</f>
        <v>85.71428571428571</v>
      </c>
      <c r="H690" s="60"/>
      <c r="I690" s="60"/>
      <c r="J690" s="60"/>
      <c r="K690" s="60"/>
    </row>
    <row r="691" spans="1:11" s="61" customFormat="1" ht="12">
      <c r="A691" s="85"/>
      <c r="B691" s="57"/>
      <c r="C691" s="57"/>
      <c r="D691" s="58" t="s">
        <v>296</v>
      </c>
      <c r="E691" s="59">
        <f t="shared" si="47"/>
        <v>3500</v>
      </c>
      <c r="F691" s="59">
        <f t="shared" si="47"/>
        <v>3000</v>
      </c>
      <c r="G691" s="59">
        <f t="shared" si="48"/>
        <v>85.71428571428571</v>
      </c>
      <c r="H691" s="60"/>
      <c r="I691" s="60"/>
      <c r="J691" s="60"/>
      <c r="K691" s="60"/>
    </row>
    <row r="692" spans="1:11" s="61" customFormat="1" ht="24">
      <c r="A692" s="182" t="s">
        <v>481</v>
      </c>
      <c r="B692" s="182"/>
      <c r="C692" s="182"/>
      <c r="D692" s="63" t="s">
        <v>367</v>
      </c>
      <c r="E692" s="64">
        <f t="shared" si="47"/>
        <v>3500</v>
      </c>
      <c r="F692" s="64">
        <f t="shared" si="47"/>
        <v>3000</v>
      </c>
      <c r="G692" s="64">
        <f t="shared" si="48"/>
        <v>85.71428571428571</v>
      </c>
      <c r="H692" s="60"/>
      <c r="I692" s="60"/>
      <c r="J692" s="60"/>
      <c r="K692" s="60"/>
    </row>
    <row r="693" spans="1:11" s="61" customFormat="1" ht="27.75" customHeight="1">
      <c r="A693" s="182"/>
      <c r="B693" s="182"/>
      <c r="C693" s="182"/>
      <c r="D693" s="63" t="s">
        <v>419</v>
      </c>
      <c r="E693" s="64">
        <f>SUM(E694:E696)</f>
        <v>3500</v>
      </c>
      <c r="F693" s="64">
        <f>SUM(F694:F696)</f>
        <v>3000</v>
      </c>
      <c r="G693" s="64">
        <f t="shared" si="48"/>
        <v>85.71428571428571</v>
      </c>
      <c r="H693" s="60"/>
      <c r="I693" s="60"/>
      <c r="J693" s="60"/>
      <c r="K693" s="60"/>
    </row>
    <row r="694" spans="1:11" s="61" customFormat="1" ht="16.5" customHeight="1">
      <c r="A694" s="182"/>
      <c r="B694" s="182"/>
      <c r="C694" s="182"/>
      <c r="D694" s="63" t="s">
        <v>497</v>
      </c>
      <c r="E694" s="64">
        <v>1000</v>
      </c>
      <c r="F694" s="64">
        <v>1000</v>
      </c>
      <c r="G694" s="64">
        <f t="shared" si="48"/>
        <v>100</v>
      </c>
      <c r="H694" s="60"/>
      <c r="I694" s="60"/>
      <c r="J694" s="60"/>
      <c r="K694" s="60"/>
    </row>
    <row r="695" spans="1:11" s="61" customFormat="1" ht="12">
      <c r="A695" s="182"/>
      <c r="B695" s="182"/>
      <c r="C695" s="182"/>
      <c r="D695" s="63" t="s">
        <v>522</v>
      </c>
      <c r="E695" s="64">
        <v>500</v>
      </c>
      <c r="F695" s="64">
        <v>0</v>
      </c>
      <c r="G695" s="64">
        <f t="shared" si="48"/>
        <v>0</v>
      </c>
      <c r="H695" s="60"/>
      <c r="I695" s="60"/>
      <c r="J695" s="60"/>
      <c r="K695" s="60"/>
    </row>
    <row r="696" spans="1:11" s="61" customFormat="1" ht="29.25" customHeight="1">
      <c r="A696" s="182"/>
      <c r="B696" s="182"/>
      <c r="C696" s="182"/>
      <c r="D696" s="63" t="s">
        <v>532</v>
      </c>
      <c r="E696" s="64">
        <v>2000</v>
      </c>
      <c r="F696" s="64">
        <v>2000</v>
      </c>
      <c r="G696" s="64">
        <f t="shared" si="48"/>
        <v>100</v>
      </c>
      <c r="H696" s="60"/>
      <c r="I696" s="60"/>
      <c r="J696" s="60"/>
      <c r="K696" s="60"/>
    </row>
    <row r="697" spans="1:11" s="61" customFormat="1" ht="12">
      <c r="A697" s="158"/>
      <c r="B697" s="147"/>
      <c r="C697" s="147"/>
      <c r="D697" s="63"/>
      <c r="E697" s="64"/>
      <c r="F697" s="64"/>
      <c r="G697" s="64"/>
      <c r="H697" s="60"/>
      <c r="I697" s="60"/>
      <c r="J697" s="60"/>
      <c r="K697" s="60"/>
    </row>
    <row r="698" spans="1:11" s="61" customFormat="1" ht="12">
      <c r="A698" s="144"/>
      <c r="B698" s="144"/>
      <c r="C698" s="144"/>
      <c r="D698" s="145" t="s">
        <v>33</v>
      </c>
      <c r="E698" s="146">
        <f aca="true" t="shared" si="49" ref="E698:F700">SUM(E699)</f>
        <v>18120</v>
      </c>
      <c r="F698" s="146">
        <f t="shared" si="49"/>
        <v>3562.77</v>
      </c>
      <c r="G698" s="146">
        <f aca="true" t="shared" si="50" ref="G698:G705">F698*100/E698</f>
        <v>19.66208609271523</v>
      </c>
      <c r="H698" s="60"/>
      <c r="I698" s="60"/>
      <c r="J698" s="60"/>
      <c r="K698" s="60"/>
    </row>
    <row r="699" spans="1:11" s="61" customFormat="1" ht="12">
      <c r="A699" s="85"/>
      <c r="B699" s="57"/>
      <c r="C699" s="57"/>
      <c r="D699" s="58" t="s">
        <v>296</v>
      </c>
      <c r="E699" s="59">
        <f t="shared" si="49"/>
        <v>18120</v>
      </c>
      <c r="F699" s="59">
        <f t="shared" si="49"/>
        <v>3562.77</v>
      </c>
      <c r="G699" s="59">
        <f t="shared" si="50"/>
        <v>19.66208609271523</v>
      </c>
      <c r="H699" s="60"/>
      <c r="I699" s="60"/>
      <c r="J699" s="60"/>
      <c r="K699" s="60"/>
    </row>
    <row r="700" spans="1:11" s="61" customFormat="1" ht="24">
      <c r="A700" s="182" t="s">
        <v>481</v>
      </c>
      <c r="B700" s="182"/>
      <c r="C700" s="182"/>
      <c r="D700" s="63" t="s">
        <v>367</v>
      </c>
      <c r="E700" s="64">
        <f t="shared" si="49"/>
        <v>18120</v>
      </c>
      <c r="F700" s="64">
        <f t="shared" si="49"/>
        <v>3562.77</v>
      </c>
      <c r="G700" s="64">
        <f t="shared" si="50"/>
        <v>19.66208609271523</v>
      </c>
      <c r="H700" s="60"/>
      <c r="I700" s="60"/>
      <c r="J700" s="60"/>
      <c r="K700" s="60"/>
    </row>
    <row r="701" spans="1:11" s="61" customFormat="1" ht="29.25" customHeight="1">
      <c r="A701" s="182"/>
      <c r="B701" s="182"/>
      <c r="C701" s="182"/>
      <c r="D701" s="63" t="s">
        <v>419</v>
      </c>
      <c r="E701" s="64">
        <f>SUM(E702:E705)</f>
        <v>18120</v>
      </c>
      <c r="F701" s="64">
        <f>SUM(F702:F705)</f>
        <v>3562.77</v>
      </c>
      <c r="G701" s="64">
        <f t="shared" si="50"/>
        <v>19.66208609271523</v>
      </c>
      <c r="H701" s="60"/>
      <c r="I701" s="60"/>
      <c r="J701" s="60"/>
      <c r="K701" s="60"/>
    </row>
    <row r="702" spans="1:11" s="61" customFormat="1" ht="15.75" customHeight="1">
      <c r="A702" s="182"/>
      <c r="B702" s="182"/>
      <c r="C702" s="182"/>
      <c r="D702" s="63" t="s">
        <v>497</v>
      </c>
      <c r="E702" s="64">
        <v>1000</v>
      </c>
      <c r="F702" s="64">
        <v>0</v>
      </c>
      <c r="G702" s="64">
        <f t="shared" si="50"/>
        <v>0</v>
      </c>
      <c r="H702" s="60"/>
      <c r="I702" s="60"/>
      <c r="J702" s="60"/>
      <c r="K702" s="60"/>
    </row>
    <row r="703" spans="1:11" s="61" customFormat="1" ht="12">
      <c r="A703" s="182"/>
      <c r="B703" s="182"/>
      <c r="C703" s="182"/>
      <c r="D703" s="63" t="s">
        <v>499</v>
      </c>
      <c r="E703" s="64">
        <v>8000</v>
      </c>
      <c r="F703" s="64">
        <v>1920</v>
      </c>
      <c r="G703" s="64">
        <f t="shared" si="50"/>
        <v>24</v>
      </c>
      <c r="H703" s="60"/>
      <c r="I703" s="60"/>
      <c r="J703" s="60"/>
      <c r="K703" s="60"/>
    </row>
    <row r="704" spans="1:11" s="61" customFormat="1" ht="12">
      <c r="A704" s="182"/>
      <c r="B704" s="182"/>
      <c r="C704" s="182"/>
      <c r="D704" s="63" t="s">
        <v>522</v>
      </c>
      <c r="E704" s="64">
        <v>1000</v>
      </c>
      <c r="F704" s="64">
        <v>0</v>
      </c>
      <c r="G704" s="64">
        <f t="shared" si="50"/>
        <v>0</v>
      </c>
      <c r="H704" s="60"/>
      <c r="I704" s="60"/>
      <c r="J704" s="60"/>
      <c r="K704" s="60"/>
    </row>
    <row r="705" spans="1:11" s="61" customFormat="1" ht="29.25" customHeight="1">
      <c r="A705" s="182"/>
      <c r="B705" s="182"/>
      <c r="C705" s="182"/>
      <c r="D705" s="63" t="s">
        <v>532</v>
      </c>
      <c r="E705" s="64">
        <v>8120</v>
      </c>
      <c r="F705" s="64">
        <v>1642.77</v>
      </c>
      <c r="G705" s="64">
        <f t="shared" si="50"/>
        <v>20.23115763546798</v>
      </c>
      <c r="H705" s="60"/>
      <c r="I705" s="60"/>
      <c r="J705" s="60"/>
      <c r="K705" s="60"/>
    </row>
    <row r="706" spans="1:11" s="61" customFormat="1" ht="12">
      <c r="A706" s="158"/>
      <c r="B706" s="147"/>
      <c r="C706" s="147"/>
      <c r="D706" s="63"/>
      <c r="E706" s="64"/>
      <c r="F706" s="64"/>
      <c r="G706" s="64"/>
      <c r="H706" s="60"/>
      <c r="I706" s="60"/>
      <c r="J706" s="60"/>
      <c r="K706" s="60"/>
    </row>
    <row r="707" spans="1:11" s="61" customFormat="1" ht="12">
      <c r="A707" s="144"/>
      <c r="B707" s="144"/>
      <c r="C707" s="144"/>
      <c r="D707" s="145" t="s">
        <v>34</v>
      </c>
      <c r="E707" s="146">
        <f aca="true" t="shared" si="51" ref="E707:F709">SUM(E708)</f>
        <v>14500</v>
      </c>
      <c r="F707" s="146">
        <f t="shared" si="51"/>
        <v>411.99</v>
      </c>
      <c r="G707" s="146">
        <f aca="true" t="shared" si="52" ref="G707:G714">F707*100/E707</f>
        <v>2.841310344827586</v>
      </c>
      <c r="H707" s="60"/>
      <c r="I707" s="60"/>
      <c r="J707" s="60"/>
      <c r="K707" s="60"/>
    </row>
    <row r="708" spans="1:11" s="61" customFormat="1" ht="12">
      <c r="A708" s="85"/>
      <c r="B708" s="57"/>
      <c r="C708" s="57"/>
      <c r="D708" s="58" t="s">
        <v>296</v>
      </c>
      <c r="E708" s="59">
        <f t="shared" si="51"/>
        <v>14500</v>
      </c>
      <c r="F708" s="59">
        <f t="shared" si="51"/>
        <v>411.99</v>
      </c>
      <c r="G708" s="59">
        <f t="shared" si="52"/>
        <v>2.841310344827586</v>
      </c>
      <c r="H708" s="60"/>
      <c r="I708" s="60"/>
      <c r="J708" s="60"/>
      <c r="K708" s="60"/>
    </row>
    <row r="709" spans="1:11" s="61" customFormat="1" ht="24">
      <c r="A709" s="182" t="s">
        <v>481</v>
      </c>
      <c r="B709" s="182"/>
      <c r="C709" s="182"/>
      <c r="D709" s="63" t="s">
        <v>367</v>
      </c>
      <c r="E709" s="64">
        <f t="shared" si="51"/>
        <v>14500</v>
      </c>
      <c r="F709" s="64">
        <f t="shared" si="51"/>
        <v>411.99</v>
      </c>
      <c r="G709" s="64">
        <f t="shared" si="52"/>
        <v>2.841310344827586</v>
      </c>
      <c r="H709" s="60"/>
      <c r="I709" s="60"/>
      <c r="J709" s="60"/>
      <c r="K709" s="60"/>
    </row>
    <row r="710" spans="1:11" s="61" customFormat="1" ht="30" customHeight="1">
      <c r="A710" s="182"/>
      <c r="B710" s="182"/>
      <c r="C710" s="182"/>
      <c r="D710" s="63" t="s">
        <v>419</v>
      </c>
      <c r="E710" s="64">
        <f>SUM(E711:E714)</f>
        <v>14500</v>
      </c>
      <c r="F710" s="64">
        <f>SUM(F711:F714)</f>
        <v>411.99</v>
      </c>
      <c r="G710" s="64">
        <f t="shared" si="52"/>
        <v>2.841310344827586</v>
      </c>
      <c r="H710" s="60"/>
      <c r="I710" s="60"/>
      <c r="J710" s="60"/>
      <c r="K710" s="60"/>
    </row>
    <row r="711" spans="1:11" s="61" customFormat="1" ht="15.75" customHeight="1">
      <c r="A711" s="182"/>
      <c r="B711" s="182"/>
      <c r="C711" s="182"/>
      <c r="D711" s="63" t="s">
        <v>497</v>
      </c>
      <c r="E711" s="64">
        <v>750</v>
      </c>
      <c r="F711" s="64">
        <v>0</v>
      </c>
      <c r="G711" s="64">
        <f t="shared" si="52"/>
        <v>0</v>
      </c>
      <c r="H711" s="60"/>
      <c r="I711" s="60"/>
      <c r="J711" s="60"/>
      <c r="K711" s="60"/>
    </row>
    <row r="712" spans="1:11" s="61" customFormat="1" ht="12">
      <c r="A712" s="182"/>
      <c r="B712" s="182"/>
      <c r="C712" s="182"/>
      <c r="D712" s="63" t="s">
        <v>499</v>
      </c>
      <c r="E712" s="64">
        <v>6250</v>
      </c>
      <c r="F712" s="64">
        <v>0</v>
      </c>
      <c r="G712" s="64">
        <f t="shared" si="52"/>
        <v>0</v>
      </c>
      <c r="H712" s="60"/>
      <c r="I712" s="60"/>
      <c r="J712" s="60"/>
      <c r="K712" s="60"/>
    </row>
    <row r="713" spans="1:11" s="61" customFormat="1" ht="12">
      <c r="A713" s="182"/>
      <c r="B713" s="182"/>
      <c r="C713" s="182"/>
      <c r="D713" s="63" t="s">
        <v>522</v>
      </c>
      <c r="E713" s="64">
        <v>500</v>
      </c>
      <c r="F713" s="64">
        <v>0</v>
      </c>
      <c r="G713" s="64">
        <f t="shared" si="52"/>
        <v>0</v>
      </c>
      <c r="H713" s="60"/>
      <c r="I713" s="60"/>
      <c r="J713" s="60"/>
      <c r="K713" s="60"/>
    </row>
    <row r="714" spans="1:11" s="61" customFormat="1" ht="24.75" customHeight="1">
      <c r="A714" s="182"/>
      <c r="B714" s="182"/>
      <c r="C714" s="182"/>
      <c r="D714" s="63" t="s">
        <v>532</v>
      </c>
      <c r="E714" s="64">
        <v>7000</v>
      </c>
      <c r="F714" s="64">
        <v>411.99</v>
      </c>
      <c r="G714" s="64">
        <f t="shared" si="52"/>
        <v>5.885571428571429</v>
      </c>
      <c r="H714" s="60"/>
      <c r="I714" s="60"/>
      <c r="J714" s="60"/>
      <c r="K714" s="60"/>
    </row>
    <row r="715" spans="1:11" s="61" customFormat="1" ht="12">
      <c r="A715" s="158"/>
      <c r="B715" s="147"/>
      <c r="C715" s="147"/>
      <c r="D715" s="63"/>
      <c r="E715" s="64"/>
      <c r="F715" s="64"/>
      <c r="G715" s="64"/>
      <c r="H715" s="60"/>
      <c r="I715" s="60"/>
      <c r="J715" s="60"/>
      <c r="K715" s="60"/>
    </row>
    <row r="716" spans="1:11" s="84" customFormat="1" ht="12">
      <c r="A716" s="52"/>
      <c r="B716" s="52"/>
      <c r="C716" s="52" t="s">
        <v>351</v>
      </c>
      <c r="D716" s="53" t="s">
        <v>413</v>
      </c>
      <c r="E716" s="54">
        <f>SUM(E717)</f>
        <v>860723</v>
      </c>
      <c r="F716" s="54">
        <f>SUM(F717)</f>
        <v>354929.97000000003</v>
      </c>
      <c r="G716" s="54">
        <f>F716*100/E716</f>
        <v>41.23625951670863</v>
      </c>
      <c r="H716" s="83"/>
      <c r="I716" s="83"/>
      <c r="J716" s="83"/>
      <c r="K716" s="83"/>
    </row>
    <row r="717" spans="1:11" s="61" customFormat="1" ht="12">
      <c r="A717" s="57"/>
      <c r="B717" s="57"/>
      <c r="C717" s="57"/>
      <c r="D717" s="58" t="s">
        <v>296</v>
      </c>
      <c r="E717" s="59">
        <f>SUM(E718)</f>
        <v>860723</v>
      </c>
      <c r="F717" s="59">
        <f>SUM(F718)</f>
        <v>354929.97000000003</v>
      </c>
      <c r="G717" s="59">
        <f>F717*100/E717</f>
        <v>41.23625951670863</v>
      </c>
      <c r="H717" s="60"/>
      <c r="I717" s="60"/>
      <c r="J717" s="60"/>
      <c r="K717" s="60"/>
    </row>
    <row r="718" spans="1:11" s="61" customFormat="1" ht="24">
      <c r="A718" s="182" t="s">
        <v>481</v>
      </c>
      <c r="B718" s="182"/>
      <c r="C718" s="182"/>
      <c r="D718" s="63" t="s">
        <v>367</v>
      </c>
      <c r="E718" s="64">
        <f>SUM(E719,E725)</f>
        <v>860723</v>
      </c>
      <c r="F718" s="64">
        <f>SUM(F719,F725)</f>
        <v>354929.97000000003</v>
      </c>
      <c r="G718" s="64">
        <f>F718*100/E718</f>
        <v>41.23625951670863</v>
      </c>
      <c r="H718" s="60"/>
      <c r="I718" s="60"/>
      <c r="J718" s="60"/>
      <c r="K718" s="60"/>
    </row>
    <row r="719" spans="1:11" s="61" customFormat="1" ht="24">
      <c r="A719" s="182"/>
      <c r="B719" s="182"/>
      <c r="C719" s="182"/>
      <c r="D719" s="63" t="s">
        <v>31</v>
      </c>
      <c r="E719" s="64">
        <f>SUM(E720:E724)</f>
        <v>495123</v>
      </c>
      <c r="F719" s="64">
        <f>SUM(F720:F724)</f>
        <v>255909.14</v>
      </c>
      <c r="G719" s="64">
        <f>F719*100/E719</f>
        <v>51.685972980451325</v>
      </c>
      <c r="H719" s="60"/>
      <c r="I719" s="60"/>
      <c r="J719" s="60"/>
      <c r="K719" s="60"/>
    </row>
    <row r="720" spans="1:11" s="61" customFormat="1" ht="24">
      <c r="A720" s="182"/>
      <c r="B720" s="182"/>
      <c r="C720" s="182"/>
      <c r="D720" s="63" t="s">
        <v>496</v>
      </c>
      <c r="E720" s="64">
        <f aca="true" t="shared" si="53" ref="E720:F724">SUM(E743,E763)</f>
        <v>390097</v>
      </c>
      <c r="F720" s="64">
        <f t="shared" si="53"/>
        <v>190735.82</v>
      </c>
      <c r="G720" s="64">
        <f aca="true" t="shared" si="54" ref="G720:G735">F720*100/E720</f>
        <v>48.894459583129326</v>
      </c>
      <c r="H720" s="60"/>
      <c r="I720" s="60"/>
      <c r="J720" s="60"/>
      <c r="K720" s="60"/>
    </row>
    <row r="721" spans="1:11" s="61" customFormat="1" ht="16.5" customHeight="1">
      <c r="A721" s="182"/>
      <c r="B721" s="182"/>
      <c r="C721" s="182"/>
      <c r="D721" s="63" t="s">
        <v>519</v>
      </c>
      <c r="E721" s="64">
        <f t="shared" si="53"/>
        <v>25911</v>
      </c>
      <c r="F721" s="64">
        <f t="shared" si="53"/>
        <v>25861.260000000002</v>
      </c>
      <c r="G721" s="64">
        <f t="shared" si="54"/>
        <v>99.80803519740651</v>
      </c>
      <c r="H721" s="60"/>
      <c r="I721" s="60"/>
      <c r="J721" s="60"/>
      <c r="K721" s="60"/>
    </row>
    <row r="722" spans="1:11" s="61" customFormat="1" ht="18" customHeight="1">
      <c r="A722" s="182"/>
      <c r="B722" s="182"/>
      <c r="C722" s="182"/>
      <c r="D722" s="63" t="s">
        <v>514</v>
      </c>
      <c r="E722" s="64">
        <f t="shared" si="53"/>
        <v>67611</v>
      </c>
      <c r="F722" s="64">
        <f t="shared" si="53"/>
        <v>35560.63</v>
      </c>
      <c r="G722" s="64">
        <f t="shared" si="54"/>
        <v>52.59592374021978</v>
      </c>
      <c r="H722" s="60"/>
      <c r="I722" s="60"/>
      <c r="J722" s="60"/>
      <c r="K722" s="60"/>
    </row>
    <row r="723" spans="1:11" s="61" customFormat="1" ht="12">
      <c r="A723" s="182"/>
      <c r="B723" s="182"/>
      <c r="C723" s="182"/>
      <c r="D723" s="63" t="s">
        <v>515</v>
      </c>
      <c r="E723" s="64">
        <f t="shared" si="53"/>
        <v>8504</v>
      </c>
      <c r="F723" s="64">
        <f t="shared" si="53"/>
        <v>3751.4300000000003</v>
      </c>
      <c r="G723" s="64">
        <f t="shared" si="54"/>
        <v>44.11371119473189</v>
      </c>
      <c r="H723" s="60"/>
      <c r="I723" s="60"/>
      <c r="J723" s="60"/>
      <c r="K723" s="60"/>
    </row>
    <row r="724" spans="1:11" s="61" customFormat="1" ht="17.25" customHeight="1">
      <c r="A724" s="182"/>
      <c r="B724" s="182"/>
      <c r="C724" s="182"/>
      <c r="D724" s="63" t="s">
        <v>508</v>
      </c>
      <c r="E724" s="64">
        <f t="shared" si="53"/>
        <v>3000</v>
      </c>
      <c r="F724" s="64">
        <f t="shared" si="53"/>
        <v>0</v>
      </c>
      <c r="G724" s="64">
        <f t="shared" si="54"/>
        <v>0</v>
      </c>
      <c r="H724" s="60"/>
      <c r="I724" s="60"/>
      <c r="J724" s="60"/>
      <c r="K724" s="60"/>
    </row>
    <row r="725" spans="1:11" s="61" customFormat="1" ht="21.75" customHeight="1">
      <c r="A725" s="182"/>
      <c r="B725" s="182"/>
      <c r="C725" s="182"/>
      <c r="D725" s="63" t="s">
        <v>395</v>
      </c>
      <c r="E725" s="64">
        <f>SUM(E726:E735)</f>
        <v>365600</v>
      </c>
      <c r="F725" s="64">
        <f>SUM(F726:F735)</f>
        <v>99020.83</v>
      </c>
      <c r="G725" s="64">
        <f t="shared" si="54"/>
        <v>27.084472100656455</v>
      </c>
      <c r="H725" s="60"/>
      <c r="I725" s="60"/>
      <c r="J725" s="60"/>
      <c r="K725" s="60"/>
    </row>
    <row r="726" spans="1:11" s="61" customFormat="1" ht="15" customHeight="1">
      <c r="A726" s="182"/>
      <c r="B726" s="182"/>
      <c r="C726" s="182"/>
      <c r="D726" s="63" t="s">
        <v>497</v>
      </c>
      <c r="E726" s="64">
        <f>SUM(E749,E769,)</f>
        <v>11140</v>
      </c>
      <c r="F726" s="64">
        <f>SUM(F749,F769,)</f>
        <v>9318.5</v>
      </c>
      <c r="G726" s="64">
        <f t="shared" si="54"/>
        <v>83.64901256732496</v>
      </c>
      <c r="H726" s="60"/>
      <c r="I726" s="60"/>
      <c r="J726" s="60"/>
      <c r="K726" s="60"/>
    </row>
    <row r="727" spans="1:11" s="61" customFormat="1" ht="12">
      <c r="A727" s="182"/>
      <c r="B727" s="182"/>
      <c r="C727" s="182"/>
      <c r="D727" s="63" t="s">
        <v>518</v>
      </c>
      <c r="E727" s="64">
        <f>SUM(E750,E770)</f>
        <v>310000</v>
      </c>
      <c r="F727" s="64">
        <f>SUM(F750,F770)</f>
        <v>75617.52</v>
      </c>
      <c r="G727" s="64">
        <f t="shared" si="54"/>
        <v>24.392748387096773</v>
      </c>
      <c r="H727" s="60"/>
      <c r="I727" s="60"/>
      <c r="J727" s="60"/>
      <c r="K727" s="60"/>
    </row>
    <row r="728" spans="1:11" s="61" customFormat="1" ht="12">
      <c r="A728" s="182"/>
      <c r="B728" s="182"/>
      <c r="C728" s="182"/>
      <c r="D728" s="63" t="s">
        <v>509</v>
      </c>
      <c r="E728" s="64">
        <f>SUM(E751,E771)</f>
        <v>21000</v>
      </c>
      <c r="F728" s="64">
        <f>SUM(F751,F771)</f>
        <v>793.53</v>
      </c>
      <c r="G728" s="64">
        <f t="shared" si="54"/>
        <v>3.778714285714286</v>
      </c>
      <c r="H728" s="60"/>
      <c r="I728" s="60"/>
      <c r="J728" s="60"/>
      <c r="K728" s="60"/>
    </row>
    <row r="729" spans="1:11" s="61" customFormat="1" ht="12">
      <c r="A729" s="182"/>
      <c r="B729" s="182"/>
      <c r="C729" s="182"/>
      <c r="D729" s="63" t="s">
        <v>498</v>
      </c>
      <c r="E729" s="64">
        <f>SUM(E752,)</f>
        <v>360</v>
      </c>
      <c r="F729" s="64">
        <f>SUM(F752,)</f>
        <v>360</v>
      </c>
      <c r="G729" s="64">
        <f t="shared" si="54"/>
        <v>100</v>
      </c>
      <c r="H729" s="60"/>
      <c r="I729" s="60"/>
      <c r="J729" s="60"/>
      <c r="K729" s="60"/>
    </row>
    <row r="730" spans="1:11" s="61" customFormat="1" ht="12">
      <c r="A730" s="182"/>
      <c r="B730" s="182"/>
      <c r="C730" s="182"/>
      <c r="D730" s="63" t="s">
        <v>528</v>
      </c>
      <c r="E730" s="64">
        <f>SUM(E753,E772)</f>
        <v>1500</v>
      </c>
      <c r="F730" s="64">
        <f>SUM(F753,F772)</f>
        <v>40</v>
      </c>
      <c r="G730" s="64">
        <f t="shared" si="54"/>
        <v>2.6666666666666665</v>
      </c>
      <c r="H730" s="60"/>
      <c r="I730" s="60"/>
      <c r="J730" s="60"/>
      <c r="K730" s="60"/>
    </row>
    <row r="731" spans="1:11" s="61" customFormat="1" ht="12">
      <c r="A731" s="182"/>
      <c r="B731" s="182"/>
      <c r="C731" s="182"/>
      <c r="D731" s="63" t="s">
        <v>499</v>
      </c>
      <c r="E731" s="64">
        <f>SUM(E754,E773)</f>
        <v>4500</v>
      </c>
      <c r="F731" s="64">
        <f>SUM(F754,F773)</f>
        <v>2052.69</v>
      </c>
      <c r="G731" s="64">
        <f t="shared" si="54"/>
        <v>45.61533333333333</v>
      </c>
      <c r="H731" s="60"/>
      <c r="I731" s="60"/>
      <c r="J731" s="60"/>
      <c r="K731" s="60"/>
    </row>
    <row r="732" spans="1:11" s="61" customFormat="1" ht="24">
      <c r="A732" s="182"/>
      <c r="B732" s="182"/>
      <c r="C732" s="182"/>
      <c r="D732" s="63" t="s">
        <v>500</v>
      </c>
      <c r="E732" s="64">
        <f>SUM(E774)</f>
        <v>1000</v>
      </c>
      <c r="F732" s="64">
        <f>SUM(F774)</f>
        <v>488.59</v>
      </c>
      <c r="G732" s="64">
        <f t="shared" si="54"/>
        <v>48.859</v>
      </c>
      <c r="H732" s="60"/>
      <c r="I732" s="60"/>
      <c r="J732" s="60"/>
      <c r="K732" s="60"/>
    </row>
    <row r="733" spans="1:11" s="61" customFormat="1" ht="12">
      <c r="A733" s="182"/>
      <c r="B733" s="182"/>
      <c r="C733" s="182"/>
      <c r="D733" s="63" t="s">
        <v>522</v>
      </c>
      <c r="E733" s="64">
        <f>SUM(E775,E755,)</f>
        <v>800</v>
      </c>
      <c r="F733" s="64">
        <f>SUM(F775,F755,)</f>
        <v>0</v>
      </c>
      <c r="G733" s="64">
        <f t="shared" si="54"/>
        <v>0</v>
      </c>
      <c r="H733" s="60"/>
      <c r="I733" s="60"/>
      <c r="J733" s="60"/>
      <c r="K733" s="60"/>
    </row>
    <row r="734" spans="1:11" s="61" customFormat="1" ht="28.5" customHeight="1">
      <c r="A734" s="182"/>
      <c r="B734" s="182"/>
      <c r="C734" s="182"/>
      <c r="D734" s="63" t="s">
        <v>523</v>
      </c>
      <c r="E734" s="64">
        <f>SUM(E756,E776)</f>
        <v>13800</v>
      </c>
      <c r="F734" s="64">
        <f>SUM(F756,F776)</f>
        <v>10350</v>
      </c>
      <c r="G734" s="64">
        <f t="shared" si="54"/>
        <v>75</v>
      </c>
      <c r="H734" s="60"/>
      <c r="I734" s="60"/>
      <c r="J734" s="60"/>
      <c r="K734" s="60"/>
    </row>
    <row r="735" spans="1:11" s="61" customFormat="1" ht="27.75" customHeight="1">
      <c r="A735" s="182"/>
      <c r="B735" s="182"/>
      <c r="C735" s="182"/>
      <c r="D735" s="63" t="s">
        <v>532</v>
      </c>
      <c r="E735" s="64">
        <f>SUM(E757,E777)</f>
        <v>1500</v>
      </c>
      <c r="F735" s="64">
        <f>SUM(F757,F777)</f>
        <v>0</v>
      </c>
      <c r="G735" s="64">
        <f t="shared" si="54"/>
        <v>0</v>
      </c>
      <c r="H735" s="60"/>
      <c r="I735" s="60"/>
      <c r="J735" s="60"/>
      <c r="K735" s="60"/>
    </row>
    <row r="736" spans="1:11" s="61" customFormat="1" ht="12">
      <c r="A736" s="70"/>
      <c r="B736" s="70"/>
      <c r="C736" s="70"/>
      <c r="D736" s="72"/>
      <c r="E736" s="73"/>
      <c r="F736" s="73"/>
      <c r="G736" s="73"/>
      <c r="H736" s="60"/>
      <c r="I736" s="60"/>
      <c r="J736" s="60"/>
      <c r="K736" s="60"/>
    </row>
    <row r="737" spans="1:11" s="61" customFormat="1" ht="24">
      <c r="A737" s="70"/>
      <c r="B737" s="70"/>
      <c r="C737" s="70"/>
      <c r="D737" s="162" t="s">
        <v>412</v>
      </c>
      <c r="E737" s="73"/>
      <c r="F737" s="73"/>
      <c r="G737" s="73"/>
      <c r="H737" s="60"/>
      <c r="I737" s="60"/>
      <c r="J737" s="60"/>
      <c r="K737" s="60"/>
    </row>
    <row r="738" spans="1:11" s="61" customFormat="1" ht="12">
      <c r="A738" s="70"/>
      <c r="B738" s="70"/>
      <c r="C738" s="70"/>
      <c r="D738" s="72"/>
      <c r="E738" s="73"/>
      <c r="F738" s="73"/>
      <c r="G738" s="73"/>
      <c r="H738" s="60"/>
      <c r="I738" s="60"/>
      <c r="J738" s="60"/>
      <c r="K738" s="60"/>
    </row>
    <row r="739" spans="1:255" s="61" customFormat="1" ht="12">
      <c r="A739" s="144"/>
      <c r="B739" s="144"/>
      <c r="C739" s="144"/>
      <c r="D739" s="145" t="s">
        <v>33</v>
      </c>
      <c r="E739" s="146">
        <f>SUM(E740)</f>
        <v>446795</v>
      </c>
      <c r="F739" s="146">
        <f>SUM(F740)</f>
        <v>183842.61</v>
      </c>
      <c r="G739" s="146">
        <f>F739*100/E739</f>
        <v>41.14697120603409</v>
      </c>
      <c r="H739" s="60"/>
      <c r="I739" s="60"/>
      <c r="J739" s="60"/>
      <c r="K739" s="60"/>
      <c r="IU739" s="60">
        <f>SUM(G739)</f>
        <v>41.14697120603409</v>
      </c>
    </row>
    <row r="740" spans="1:255" s="61" customFormat="1" ht="12">
      <c r="A740" s="57"/>
      <c r="B740" s="57"/>
      <c r="C740" s="57"/>
      <c r="D740" s="58" t="s">
        <v>296</v>
      </c>
      <c r="E740" s="59">
        <f>SUM(E741)</f>
        <v>446795</v>
      </c>
      <c r="F740" s="59">
        <f>SUM(F741)</f>
        <v>183842.61</v>
      </c>
      <c r="G740" s="59">
        <f aca="true" t="shared" si="55" ref="G740:G861">F740*100/E740</f>
        <v>41.14697120603409</v>
      </c>
      <c r="H740" s="60"/>
      <c r="I740" s="60"/>
      <c r="J740" s="60"/>
      <c r="K740" s="60"/>
      <c r="IU740" s="60">
        <f>SUM(G740)</f>
        <v>41.14697120603409</v>
      </c>
    </row>
    <row r="741" spans="1:255" s="61" customFormat="1" ht="24">
      <c r="A741" s="182" t="s">
        <v>481</v>
      </c>
      <c r="B741" s="182"/>
      <c r="C741" s="182"/>
      <c r="D741" s="63" t="s">
        <v>367</v>
      </c>
      <c r="E741" s="64">
        <f>SUM(E742,E748)</f>
        <v>446795</v>
      </c>
      <c r="F741" s="64">
        <f>SUM(F742,F748)</f>
        <v>183842.61</v>
      </c>
      <c r="G741" s="64">
        <f t="shared" si="55"/>
        <v>41.14697120603409</v>
      </c>
      <c r="H741" s="60"/>
      <c r="I741" s="60"/>
      <c r="J741" s="60"/>
      <c r="K741" s="60"/>
      <c r="IU741" s="60">
        <f>SUM(G741)</f>
        <v>41.14697120603409</v>
      </c>
    </row>
    <row r="742" spans="1:11" s="61" customFormat="1" ht="24">
      <c r="A742" s="182"/>
      <c r="B742" s="182"/>
      <c r="C742" s="182"/>
      <c r="D742" s="63" t="s">
        <v>370</v>
      </c>
      <c r="E742" s="64">
        <f>SUM(E743:E747)</f>
        <v>251595</v>
      </c>
      <c r="F742" s="64">
        <f>SUM(F743:F747)</f>
        <v>127165.76999999999</v>
      </c>
      <c r="G742" s="64">
        <f t="shared" si="55"/>
        <v>50.54383831157216</v>
      </c>
      <c r="H742" s="60"/>
      <c r="I742" s="60"/>
      <c r="J742" s="60"/>
      <c r="K742" s="60"/>
    </row>
    <row r="743" spans="1:11" s="61" customFormat="1" ht="24">
      <c r="A743" s="182"/>
      <c r="B743" s="182"/>
      <c r="C743" s="182"/>
      <c r="D743" s="63" t="s">
        <v>496</v>
      </c>
      <c r="E743" s="64">
        <v>197845</v>
      </c>
      <c r="F743" s="64">
        <v>92886.93</v>
      </c>
      <c r="G743" s="64">
        <f t="shared" si="55"/>
        <v>46.949344183578056</v>
      </c>
      <c r="H743" s="60"/>
      <c r="I743" s="60"/>
      <c r="J743" s="60"/>
      <c r="K743" s="60"/>
    </row>
    <row r="744" spans="1:11" s="61" customFormat="1" ht="14.25" customHeight="1">
      <c r="A744" s="182"/>
      <c r="B744" s="182"/>
      <c r="C744" s="182"/>
      <c r="D744" s="63" t="s">
        <v>519</v>
      </c>
      <c r="E744" s="64">
        <v>13750</v>
      </c>
      <c r="F744" s="64">
        <v>13700.81</v>
      </c>
      <c r="G744" s="64">
        <f t="shared" si="55"/>
        <v>99.64225454545455</v>
      </c>
      <c r="H744" s="60"/>
      <c r="I744" s="60"/>
      <c r="J744" s="60"/>
      <c r="K744" s="60"/>
    </row>
    <row r="745" spans="1:11" s="61" customFormat="1" ht="16.5" customHeight="1">
      <c r="A745" s="182"/>
      <c r="B745" s="182"/>
      <c r="C745" s="182"/>
      <c r="D745" s="63" t="s">
        <v>514</v>
      </c>
      <c r="E745" s="64">
        <v>32500</v>
      </c>
      <c r="F745" s="64">
        <v>18485.71</v>
      </c>
      <c r="G745" s="64">
        <f t="shared" si="55"/>
        <v>56.87910769230769</v>
      </c>
      <c r="H745" s="60"/>
      <c r="I745" s="60"/>
      <c r="J745" s="60"/>
      <c r="K745" s="60"/>
    </row>
    <row r="746" spans="1:11" s="61" customFormat="1" ht="12">
      <c r="A746" s="182"/>
      <c r="B746" s="182"/>
      <c r="C746" s="182"/>
      <c r="D746" s="63" t="s">
        <v>515</v>
      </c>
      <c r="E746" s="64">
        <v>5500</v>
      </c>
      <c r="F746" s="64">
        <v>2092.32</v>
      </c>
      <c r="G746" s="64">
        <f t="shared" si="55"/>
        <v>38.042181818181824</v>
      </c>
      <c r="H746" s="60"/>
      <c r="I746" s="60"/>
      <c r="J746" s="60"/>
      <c r="K746" s="60"/>
    </row>
    <row r="747" spans="1:11" s="61" customFormat="1" ht="15" customHeight="1">
      <c r="A747" s="182"/>
      <c r="B747" s="182"/>
      <c r="C747" s="182"/>
      <c r="D747" s="63" t="s">
        <v>508</v>
      </c>
      <c r="E747" s="64">
        <v>2000</v>
      </c>
      <c r="F747" s="64">
        <v>0</v>
      </c>
      <c r="G747" s="64">
        <f t="shared" si="55"/>
        <v>0</v>
      </c>
      <c r="H747" s="60"/>
      <c r="I747" s="60"/>
      <c r="J747" s="60"/>
      <c r="K747" s="60"/>
    </row>
    <row r="748" spans="1:11" s="61" customFormat="1" ht="27" customHeight="1">
      <c r="A748" s="182"/>
      <c r="B748" s="182"/>
      <c r="C748" s="182"/>
      <c r="D748" s="63" t="s">
        <v>395</v>
      </c>
      <c r="E748" s="64">
        <f>SUM(E749:E757)</f>
        <v>195200</v>
      </c>
      <c r="F748" s="64">
        <f>SUM(F749:F757)</f>
        <v>56676.840000000004</v>
      </c>
      <c r="G748" s="64">
        <f t="shared" si="55"/>
        <v>29.035266393442623</v>
      </c>
      <c r="H748" s="60"/>
      <c r="I748" s="60"/>
      <c r="J748" s="60"/>
      <c r="K748" s="60"/>
    </row>
    <row r="749" spans="1:11" s="61" customFormat="1" ht="15" customHeight="1">
      <c r="A749" s="182"/>
      <c r="B749" s="182"/>
      <c r="C749" s="182"/>
      <c r="D749" s="63" t="s">
        <v>497</v>
      </c>
      <c r="E749" s="64">
        <v>6640</v>
      </c>
      <c r="F749" s="64">
        <v>5708.1</v>
      </c>
      <c r="G749" s="64">
        <f t="shared" si="55"/>
        <v>85.96536144578313</v>
      </c>
      <c r="H749" s="60"/>
      <c r="I749" s="60"/>
      <c r="J749" s="60"/>
      <c r="K749" s="60"/>
    </row>
    <row r="750" spans="1:11" s="61" customFormat="1" ht="12">
      <c r="A750" s="182"/>
      <c r="B750" s="182"/>
      <c r="C750" s="182"/>
      <c r="D750" s="63" t="s">
        <v>518</v>
      </c>
      <c r="E750" s="64">
        <v>170000</v>
      </c>
      <c r="F750" s="64">
        <v>44047.8</v>
      </c>
      <c r="G750" s="64">
        <f t="shared" si="55"/>
        <v>25.910470588235295</v>
      </c>
      <c r="H750" s="60"/>
      <c r="I750" s="60"/>
      <c r="J750" s="60"/>
      <c r="K750" s="60"/>
    </row>
    <row r="751" spans="1:11" s="61" customFormat="1" ht="12">
      <c r="A751" s="182"/>
      <c r="B751" s="182"/>
      <c r="C751" s="182"/>
      <c r="D751" s="63" t="s">
        <v>509</v>
      </c>
      <c r="E751" s="64">
        <v>6000</v>
      </c>
      <c r="F751" s="64">
        <v>0</v>
      </c>
      <c r="G751" s="64">
        <f t="shared" si="55"/>
        <v>0</v>
      </c>
      <c r="H751" s="60"/>
      <c r="I751" s="60"/>
      <c r="J751" s="60"/>
      <c r="K751" s="60"/>
    </row>
    <row r="752" spans="1:11" s="61" customFormat="1" ht="12">
      <c r="A752" s="182"/>
      <c r="B752" s="182"/>
      <c r="C752" s="182"/>
      <c r="D752" s="63" t="s">
        <v>498</v>
      </c>
      <c r="E752" s="64">
        <v>360</v>
      </c>
      <c r="F752" s="64">
        <v>360</v>
      </c>
      <c r="G752" s="64">
        <f t="shared" si="55"/>
        <v>100</v>
      </c>
      <c r="H752" s="60"/>
      <c r="I752" s="60"/>
      <c r="J752" s="60"/>
      <c r="K752" s="60"/>
    </row>
    <row r="753" spans="1:11" s="61" customFormat="1" ht="12">
      <c r="A753" s="182"/>
      <c r="B753" s="182"/>
      <c r="C753" s="182"/>
      <c r="D753" s="63" t="s">
        <v>528</v>
      </c>
      <c r="E753" s="64">
        <v>1000</v>
      </c>
      <c r="F753" s="64">
        <v>0</v>
      </c>
      <c r="G753" s="64">
        <f t="shared" si="55"/>
        <v>0</v>
      </c>
      <c r="H753" s="60"/>
      <c r="I753" s="60"/>
      <c r="J753" s="60"/>
      <c r="K753" s="60"/>
    </row>
    <row r="754" spans="1:11" s="61" customFormat="1" ht="12">
      <c r="A754" s="182"/>
      <c r="B754" s="182"/>
      <c r="C754" s="182"/>
      <c r="D754" s="63" t="s">
        <v>499</v>
      </c>
      <c r="E754" s="64">
        <v>3000</v>
      </c>
      <c r="F754" s="64">
        <v>1160.94</v>
      </c>
      <c r="G754" s="64">
        <f t="shared" si="55"/>
        <v>38.698</v>
      </c>
      <c r="H754" s="60"/>
      <c r="I754" s="60"/>
      <c r="J754" s="60"/>
      <c r="K754" s="60"/>
    </row>
    <row r="755" spans="1:11" s="61" customFormat="1" ht="12">
      <c r="A755" s="182"/>
      <c r="B755" s="182"/>
      <c r="C755" s="182"/>
      <c r="D755" s="63" t="s">
        <v>522</v>
      </c>
      <c r="E755" s="64">
        <v>500</v>
      </c>
      <c r="F755" s="64">
        <v>0</v>
      </c>
      <c r="G755" s="64">
        <f t="shared" si="55"/>
        <v>0</v>
      </c>
      <c r="H755" s="60"/>
      <c r="I755" s="60"/>
      <c r="J755" s="60"/>
      <c r="K755" s="60"/>
    </row>
    <row r="756" spans="1:11" s="61" customFormat="1" ht="25.5" customHeight="1">
      <c r="A756" s="182"/>
      <c r="B756" s="182"/>
      <c r="C756" s="182"/>
      <c r="D756" s="63" t="s">
        <v>523</v>
      </c>
      <c r="E756" s="64">
        <v>7200</v>
      </c>
      <c r="F756" s="64">
        <v>5400</v>
      </c>
      <c r="G756" s="64">
        <f t="shared" si="55"/>
        <v>75</v>
      </c>
      <c r="H756" s="60"/>
      <c r="I756" s="60"/>
      <c r="J756" s="60"/>
      <c r="K756" s="60"/>
    </row>
    <row r="757" spans="1:11" s="61" customFormat="1" ht="24" customHeight="1">
      <c r="A757" s="182"/>
      <c r="B757" s="182"/>
      <c r="C757" s="182"/>
      <c r="D757" s="63" t="s">
        <v>532</v>
      </c>
      <c r="E757" s="64">
        <v>500</v>
      </c>
      <c r="F757" s="64">
        <v>0</v>
      </c>
      <c r="G757" s="64">
        <f t="shared" si="55"/>
        <v>0</v>
      </c>
      <c r="H757" s="60"/>
      <c r="I757" s="60"/>
      <c r="J757" s="60"/>
      <c r="K757" s="60"/>
    </row>
    <row r="758" spans="1:11" s="61" customFormat="1" ht="12">
      <c r="A758" s="62"/>
      <c r="B758" s="62"/>
      <c r="C758" s="62"/>
      <c r="D758" s="63"/>
      <c r="E758" s="64"/>
      <c r="F758" s="64"/>
      <c r="G758" s="64"/>
      <c r="H758" s="60"/>
      <c r="I758" s="60"/>
      <c r="J758" s="60"/>
      <c r="K758" s="60"/>
    </row>
    <row r="759" spans="1:11" s="61" customFormat="1" ht="12">
      <c r="A759" s="144"/>
      <c r="B759" s="144"/>
      <c r="C759" s="144"/>
      <c r="D759" s="145" t="s">
        <v>34</v>
      </c>
      <c r="E759" s="146">
        <f>SUM(E760)</f>
        <v>413928</v>
      </c>
      <c r="F759" s="146">
        <f>SUM(F760)</f>
        <v>171087.36</v>
      </c>
      <c r="G759" s="146">
        <f t="shared" si="55"/>
        <v>41.33263756015539</v>
      </c>
      <c r="H759" s="60"/>
      <c r="I759" s="60"/>
      <c r="J759" s="60"/>
      <c r="K759" s="60"/>
    </row>
    <row r="760" spans="1:11" s="61" customFormat="1" ht="12">
      <c r="A760" s="57"/>
      <c r="B760" s="57"/>
      <c r="C760" s="57"/>
      <c r="D760" s="58" t="s">
        <v>296</v>
      </c>
      <c r="E760" s="59">
        <f>SUM(E761,)</f>
        <v>413928</v>
      </c>
      <c r="F760" s="59">
        <f>SUM(F761,)</f>
        <v>171087.36</v>
      </c>
      <c r="G760" s="59">
        <f t="shared" si="55"/>
        <v>41.33263756015539</v>
      </c>
      <c r="H760" s="60"/>
      <c r="I760" s="60"/>
      <c r="J760" s="60"/>
      <c r="K760" s="60"/>
    </row>
    <row r="761" spans="1:11" s="61" customFormat="1" ht="24">
      <c r="A761" s="182" t="s">
        <v>481</v>
      </c>
      <c r="B761" s="182"/>
      <c r="C761" s="182"/>
      <c r="D761" s="63" t="s">
        <v>367</v>
      </c>
      <c r="E761" s="64">
        <f>SUM(E762,E768)</f>
        <v>413928</v>
      </c>
      <c r="F761" s="64">
        <f>SUM(F762,F768)</f>
        <v>171087.36</v>
      </c>
      <c r="G761" s="64">
        <f t="shared" si="55"/>
        <v>41.33263756015539</v>
      </c>
      <c r="H761" s="60"/>
      <c r="I761" s="60"/>
      <c r="J761" s="60"/>
      <c r="K761" s="60"/>
    </row>
    <row r="762" spans="1:11" s="61" customFormat="1" ht="24">
      <c r="A762" s="182"/>
      <c r="B762" s="182"/>
      <c r="C762" s="182"/>
      <c r="D762" s="63" t="s">
        <v>370</v>
      </c>
      <c r="E762" s="64">
        <f>SUM(E763:E767)</f>
        <v>243528</v>
      </c>
      <c r="F762" s="64">
        <f>SUM(F763:F767)</f>
        <v>128743.37</v>
      </c>
      <c r="G762" s="64">
        <f t="shared" si="55"/>
        <v>52.86594149338064</v>
      </c>
      <c r="H762" s="60"/>
      <c r="I762" s="60"/>
      <c r="J762" s="60"/>
      <c r="K762" s="60"/>
    </row>
    <row r="763" spans="1:11" s="61" customFormat="1" ht="24">
      <c r="A763" s="182"/>
      <c r="B763" s="182"/>
      <c r="C763" s="182"/>
      <c r="D763" s="63" t="s">
        <v>496</v>
      </c>
      <c r="E763" s="64">
        <v>192252</v>
      </c>
      <c r="F763" s="64">
        <v>97848.89</v>
      </c>
      <c r="G763" s="64">
        <f t="shared" si="55"/>
        <v>50.896162328610366</v>
      </c>
      <c r="H763" s="60"/>
      <c r="I763" s="60"/>
      <c r="J763" s="60"/>
      <c r="K763" s="60"/>
    </row>
    <row r="764" spans="1:11" s="61" customFormat="1" ht="15" customHeight="1">
      <c r="A764" s="182"/>
      <c r="B764" s="182"/>
      <c r="C764" s="182"/>
      <c r="D764" s="63" t="s">
        <v>519</v>
      </c>
      <c r="E764" s="64">
        <v>12161</v>
      </c>
      <c r="F764" s="64">
        <v>12160.45</v>
      </c>
      <c r="G764" s="64">
        <f t="shared" si="55"/>
        <v>99.99547734561303</v>
      </c>
      <c r="H764" s="60"/>
      <c r="I764" s="60"/>
      <c r="J764" s="60"/>
      <c r="K764" s="60"/>
    </row>
    <row r="765" spans="1:11" s="61" customFormat="1" ht="16.5" customHeight="1">
      <c r="A765" s="182"/>
      <c r="B765" s="182"/>
      <c r="C765" s="182"/>
      <c r="D765" s="63" t="s">
        <v>514</v>
      </c>
      <c r="E765" s="64">
        <v>35111</v>
      </c>
      <c r="F765" s="64">
        <v>17074.92</v>
      </c>
      <c r="G765" s="64">
        <f t="shared" si="55"/>
        <v>48.63125516219987</v>
      </c>
      <c r="H765" s="60"/>
      <c r="I765" s="60"/>
      <c r="J765" s="60"/>
      <c r="K765" s="60"/>
    </row>
    <row r="766" spans="1:11" s="61" customFormat="1" ht="12">
      <c r="A766" s="182"/>
      <c r="B766" s="182"/>
      <c r="C766" s="182"/>
      <c r="D766" s="63" t="s">
        <v>515</v>
      </c>
      <c r="E766" s="64">
        <v>3004</v>
      </c>
      <c r="F766" s="64">
        <v>1659.11</v>
      </c>
      <c r="G766" s="64">
        <f t="shared" si="55"/>
        <v>55.23002663115845</v>
      </c>
      <c r="H766" s="60"/>
      <c r="I766" s="60"/>
      <c r="J766" s="60"/>
      <c r="K766" s="60"/>
    </row>
    <row r="767" spans="1:11" s="61" customFormat="1" ht="14.25" customHeight="1">
      <c r="A767" s="182"/>
      <c r="B767" s="182"/>
      <c r="C767" s="182"/>
      <c r="D767" s="63" t="s">
        <v>508</v>
      </c>
      <c r="E767" s="64">
        <v>1000</v>
      </c>
      <c r="F767" s="64">
        <v>0</v>
      </c>
      <c r="G767" s="64">
        <f t="shared" si="55"/>
        <v>0</v>
      </c>
      <c r="H767" s="60"/>
      <c r="I767" s="60"/>
      <c r="J767" s="60"/>
      <c r="K767" s="60"/>
    </row>
    <row r="768" spans="1:11" s="61" customFormat="1" ht="28.5" customHeight="1">
      <c r="A768" s="182"/>
      <c r="B768" s="182"/>
      <c r="C768" s="182"/>
      <c r="D768" s="63" t="s">
        <v>395</v>
      </c>
      <c r="E768" s="160">
        <f>SUM(E769:E777)</f>
        <v>170400</v>
      </c>
      <c r="F768" s="160">
        <f>SUM(F769:F777)</f>
        <v>42343.99</v>
      </c>
      <c r="G768" s="64">
        <f t="shared" si="55"/>
        <v>24.849759389671362</v>
      </c>
      <c r="H768" s="60"/>
      <c r="I768" s="60"/>
      <c r="J768" s="60"/>
      <c r="K768" s="60"/>
    </row>
    <row r="769" spans="1:11" s="61" customFormat="1" ht="14.25" customHeight="1">
      <c r="A769" s="182"/>
      <c r="B769" s="182"/>
      <c r="C769" s="182"/>
      <c r="D769" s="63" t="s">
        <v>497</v>
      </c>
      <c r="E769" s="160">
        <v>4500</v>
      </c>
      <c r="F769" s="64">
        <v>3610.4</v>
      </c>
      <c r="G769" s="64">
        <f t="shared" si="55"/>
        <v>80.2311111111111</v>
      </c>
      <c r="H769" s="60"/>
      <c r="I769" s="60"/>
      <c r="J769" s="60"/>
      <c r="K769" s="60"/>
    </row>
    <row r="770" spans="1:11" s="61" customFormat="1" ht="12">
      <c r="A770" s="182"/>
      <c r="B770" s="182"/>
      <c r="C770" s="182"/>
      <c r="D770" s="63" t="s">
        <v>518</v>
      </c>
      <c r="E770" s="160">
        <v>140000</v>
      </c>
      <c r="F770" s="64">
        <v>31569.72</v>
      </c>
      <c r="G770" s="64">
        <f t="shared" si="55"/>
        <v>22.5498</v>
      </c>
      <c r="H770" s="60"/>
      <c r="I770" s="60"/>
      <c r="J770" s="60"/>
      <c r="K770" s="60"/>
    </row>
    <row r="771" spans="1:11" s="61" customFormat="1" ht="12">
      <c r="A771" s="182"/>
      <c r="B771" s="182"/>
      <c r="C771" s="182"/>
      <c r="D771" s="63" t="s">
        <v>509</v>
      </c>
      <c r="E771" s="160">
        <v>15000</v>
      </c>
      <c r="F771" s="64">
        <v>793.53</v>
      </c>
      <c r="G771" s="64">
        <f t="shared" si="55"/>
        <v>5.2902</v>
      </c>
      <c r="H771" s="60"/>
      <c r="I771" s="60"/>
      <c r="J771" s="60"/>
      <c r="K771" s="60"/>
    </row>
    <row r="772" spans="1:11" s="61" customFormat="1" ht="12">
      <c r="A772" s="182"/>
      <c r="B772" s="182"/>
      <c r="C772" s="182"/>
      <c r="D772" s="63" t="s">
        <v>528</v>
      </c>
      <c r="E772" s="160">
        <v>500</v>
      </c>
      <c r="F772" s="64">
        <v>40</v>
      </c>
      <c r="G772" s="64">
        <f t="shared" si="55"/>
        <v>8</v>
      </c>
      <c r="H772" s="60"/>
      <c r="I772" s="60"/>
      <c r="J772" s="60"/>
      <c r="K772" s="60"/>
    </row>
    <row r="773" spans="1:11" s="61" customFormat="1" ht="12">
      <c r="A773" s="182"/>
      <c r="B773" s="182"/>
      <c r="C773" s="182"/>
      <c r="D773" s="63" t="s">
        <v>499</v>
      </c>
      <c r="E773" s="160">
        <v>1500</v>
      </c>
      <c r="F773" s="64">
        <v>891.75</v>
      </c>
      <c r="G773" s="64">
        <f t="shared" si="55"/>
        <v>59.45</v>
      </c>
      <c r="H773" s="60"/>
      <c r="I773" s="60"/>
      <c r="J773" s="60"/>
      <c r="K773" s="60"/>
    </row>
    <row r="774" spans="1:11" s="61" customFormat="1" ht="24">
      <c r="A774" s="182"/>
      <c r="B774" s="182"/>
      <c r="C774" s="182"/>
      <c r="D774" s="63" t="s">
        <v>500</v>
      </c>
      <c r="E774" s="160">
        <v>1000</v>
      </c>
      <c r="F774" s="64">
        <v>488.59</v>
      </c>
      <c r="G774" s="64">
        <f t="shared" si="55"/>
        <v>48.859</v>
      </c>
      <c r="H774" s="60"/>
      <c r="I774" s="60"/>
      <c r="J774" s="60"/>
      <c r="K774" s="60"/>
    </row>
    <row r="775" spans="1:11" s="61" customFormat="1" ht="12">
      <c r="A775" s="182"/>
      <c r="B775" s="182"/>
      <c r="C775" s="182"/>
      <c r="D775" s="63" t="s">
        <v>522</v>
      </c>
      <c r="E775" s="160">
        <v>300</v>
      </c>
      <c r="F775" s="64">
        <v>0</v>
      </c>
      <c r="G775" s="64">
        <f t="shared" si="55"/>
        <v>0</v>
      </c>
      <c r="H775" s="60"/>
      <c r="I775" s="60"/>
      <c r="J775" s="60"/>
      <c r="K775" s="60"/>
    </row>
    <row r="776" spans="1:11" s="61" customFormat="1" ht="27" customHeight="1">
      <c r="A776" s="182"/>
      <c r="B776" s="182"/>
      <c r="C776" s="182"/>
      <c r="D776" s="63" t="s">
        <v>523</v>
      </c>
      <c r="E776" s="160">
        <v>6600</v>
      </c>
      <c r="F776" s="64">
        <v>4950</v>
      </c>
      <c r="G776" s="64">
        <f t="shared" si="55"/>
        <v>75</v>
      </c>
      <c r="H776" s="60"/>
      <c r="I776" s="60"/>
      <c r="J776" s="60"/>
      <c r="K776" s="60"/>
    </row>
    <row r="777" spans="1:11" s="61" customFormat="1" ht="26.25" customHeight="1">
      <c r="A777" s="182"/>
      <c r="B777" s="182"/>
      <c r="C777" s="182"/>
      <c r="D777" s="63" t="s">
        <v>532</v>
      </c>
      <c r="E777" s="160">
        <v>1000</v>
      </c>
      <c r="F777" s="64">
        <v>0</v>
      </c>
      <c r="G777" s="64">
        <f t="shared" si="55"/>
        <v>0</v>
      </c>
      <c r="H777" s="60"/>
      <c r="I777" s="60"/>
      <c r="J777" s="60"/>
      <c r="K777" s="60"/>
    </row>
    <row r="778" spans="1:11" s="61" customFormat="1" ht="12">
      <c r="A778" s="70"/>
      <c r="B778" s="70"/>
      <c r="C778" s="70"/>
      <c r="D778" s="63"/>
      <c r="E778" s="73"/>
      <c r="F778" s="73"/>
      <c r="G778" s="73"/>
      <c r="H778" s="60"/>
      <c r="I778" s="60"/>
      <c r="J778" s="60"/>
      <c r="K778" s="60"/>
    </row>
    <row r="779" spans="1:11" s="61" customFormat="1" ht="93" customHeight="1">
      <c r="A779" s="52"/>
      <c r="B779" s="52"/>
      <c r="C779" s="52" t="s">
        <v>440</v>
      </c>
      <c r="D779" s="53" t="s">
        <v>268</v>
      </c>
      <c r="E779" s="54">
        <f>SUM(E780)</f>
        <v>198388</v>
      </c>
      <c r="F779" s="54">
        <f>SUM(F780)</f>
        <v>83458.42</v>
      </c>
      <c r="G779" s="54">
        <f t="shared" si="55"/>
        <v>42.06828033953666</v>
      </c>
      <c r="H779" s="60"/>
      <c r="I779" s="163"/>
      <c r="J779" s="60"/>
      <c r="K779" s="60"/>
    </row>
    <row r="780" spans="1:11" s="61" customFormat="1" ht="12">
      <c r="A780" s="57"/>
      <c r="B780" s="57"/>
      <c r="C780" s="57"/>
      <c r="D780" s="58" t="s">
        <v>296</v>
      </c>
      <c r="E780" s="59">
        <f>SUM(E781,E783)</f>
        <v>198388</v>
      </c>
      <c r="F780" s="59">
        <f>SUM(F781,F783)</f>
        <v>83458.42</v>
      </c>
      <c r="G780" s="59">
        <f t="shared" si="55"/>
        <v>42.06828033953666</v>
      </c>
      <c r="H780" s="60"/>
      <c r="I780" s="60"/>
      <c r="J780" s="60"/>
      <c r="K780" s="60"/>
    </row>
    <row r="781" spans="1:11" s="61" customFormat="1" ht="24">
      <c r="A781" s="183" t="s">
        <v>481</v>
      </c>
      <c r="B781" s="184"/>
      <c r="C781" s="185"/>
      <c r="D781" s="63" t="s">
        <v>397</v>
      </c>
      <c r="E781" s="64">
        <f>SUM(E782)</f>
        <v>3600</v>
      </c>
      <c r="F781" s="64">
        <f>SUM(F782)</f>
        <v>1644.12</v>
      </c>
      <c r="G781" s="64">
        <f t="shared" si="55"/>
        <v>45.67</v>
      </c>
      <c r="H781" s="60"/>
      <c r="I781" s="60"/>
      <c r="J781" s="60"/>
      <c r="K781" s="60"/>
    </row>
    <row r="782" spans="1:11" s="61" customFormat="1" ht="24">
      <c r="A782" s="186"/>
      <c r="B782" s="187"/>
      <c r="C782" s="188"/>
      <c r="D782" s="63" t="s">
        <v>525</v>
      </c>
      <c r="E782" s="64">
        <f>SUM(E801,)</f>
        <v>3600</v>
      </c>
      <c r="F782" s="64">
        <f>SUM(F801,)</f>
        <v>1644.12</v>
      </c>
      <c r="G782" s="64">
        <f t="shared" si="55"/>
        <v>45.67</v>
      </c>
      <c r="H782" s="60"/>
      <c r="I782" s="60"/>
      <c r="J782" s="60"/>
      <c r="K782" s="60"/>
    </row>
    <row r="783" spans="1:11" s="61" customFormat="1" ht="24">
      <c r="A783" s="186"/>
      <c r="B783" s="187"/>
      <c r="C783" s="188"/>
      <c r="D783" s="63" t="s">
        <v>368</v>
      </c>
      <c r="E783" s="64">
        <f>SUM(E784,E789)</f>
        <v>194788</v>
      </c>
      <c r="F783" s="64">
        <f>SUM(F784,F789)</f>
        <v>81814.3</v>
      </c>
      <c r="G783" s="64">
        <f t="shared" si="55"/>
        <v>42.00171468468284</v>
      </c>
      <c r="H783" s="60"/>
      <c r="I783" s="60"/>
      <c r="J783" s="60"/>
      <c r="K783" s="60"/>
    </row>
    <row r="784" spans="1:11" s="61" customFormat="1" ht="24">
      <c r="A784" s="186"/>
      <c r="B784" s="187"/>
      <c r="C784" s="188"/>
      <c r="D784" s="63" t="s">
        <v>35</v>
      </c>
      <c r="E784" s="64">
        <f>SUM(E785:E788)</f>
        <v>170788</v>
      </c>
      <c r="F784" s="64">
        <f>SUM(F785:F788)</f>
        <v>79305.75</v>
      </c>
      <c r="G784" s="64">
        <f t="shared" si="55"/>
        <v>46.43520036536525</v>
      </c>
      <c r="H784" s="60"/>
      <c r="I784" s="60"/>
      <c r="J784" s="60"/>
      <c r="K784" s="60"/>
    </row>
    <row r="785" spans="1:11" s="61" customFormat="1" ht="24">
      <c r="A785" s="186"/>
      <c r="B785" s="187"/>
      <c r="C785" s="188"/>
      <c r="D785" s="63" t="s">
        <v>496</v>
      </c>
      <c r="E785" s="64">
        <f aca="true" t="shared" si="56" ref="E785:F788">SUM(E804,E815)</f>
        <v>132388</v>
      </c>
      <c r="F785" s="64">
        <f t="shared" si="56"/>
        <v>61063.69</v>
      </c>
      <c r="G785" s="64">
        <f t="shared" si="55"/>
        <v>46.124792277245675</v>
      </c>
      <c r="H785" s="60"/>
      <c r="I785" s="60"/>
      <c r="J785" s="60"/>
      <c r="K785" s="60"/>
    </row>
    <row r="786" spans="1:11" s="61" customFormat="1" ht="15" customHeight="1">
      <c r="A786" s="186"/>
      <c r="B786" s="187"/>
      <c r="C786" s="188"/>
      <c r="D786" s="63" t="s">
        <v>519</v>
      </c>
      <c r="E786" s="64">
        <f t="shared" si="56"/>
        <v>9400</v>
      </c>
      <c r="F786" s="64">
        <f t="shared" si="56"/>
        <v>8154.950000000001</v>
      </c>
      <c r="G786" s="64">
        <f t="shared" si="55"/>
        <v>86.75478723404257</v>
      </c>
      <c r="H786" s="60"/>
      <c r="I786" s="60"/>
      <c r="J786" s="60"/>
      <c r="K786" s="60"/>
    </row>
    <row r="787" spans="1:11" s="61" customFormat="1" ht="16.5" customHeight="1">
      <c r="A787" s="186"/>
      <c r="B787" s="187"/>
      <c r="C787" s="188"/>
      <c r="D787" s="63" t="s">
        <v>514</v>
      </c>
      <c r="E787" s="64">
        <f t="shared" si="56"/>
        <v>25300</v>
      </c>
      <c r="F787" s="64">
        <f t="shared" si="56"/>
        <v>8928.17</v>
      </c>
      <c r="G787" s="64">
        <f t="shared" si="55"/>
        <v>35.28920948616601</v>
      </c>
      <c r="H787" s="60"/>
      <c r="I787" s="60"/>
      <c r="J787" s="60"/>
      <c r="K787" s="60"/>
    </row>
    <row r="788" spans="1:11" s="61" customFormat="1" ht="12">
      <c r="A788" s="186"/>
      <c r="B788" s="187"/>
      <c r="C788" s="188"/>
      <c r="D788" s="63" t="s">
        <v>515</v>
      </c>
      <c r="E788" s="64">
        <f t="shared" si="56"/>
        <v>3700</v>
      </c>
      <c r="F788" s="64">
        <f t="shared" si="56"/>
        <v>1158.94</v>
      </c>
      <c r="G788" s="64">
        <f t="shared" si="55"/>
        <v>31.322702702702703</v>
      </c>
      <c r="H788" s="60"/>
      <c r="I788" s="60"/>
      <c r="J788" s="60"/>
      <c r="K788" s="60"/>
    </row>
    <row r="789" spans="1:11" s="61" customFormat="1" ht="27.75" customHeight="1">
      <c r="A789" s="186"/>
      <c r="B789" s="187"/>
      <c r="C789" s="188"/>
      <c r="D789" s="63" t="s">
        <v>32</v>
      </c>
      <c r="E789" s="64">
        <f>SUM(E790:E795)</f>
        <v>24000</v>
      </c>
      <c r="F789" s="64">
        <f>SUM(F790:F795)</f>
        <v>2508.5499999999997</v>
      </c>
      <c r="G789" s="64">
        <f t="shared" si="55"/>
        <v>10.452291666666666</v>
      </c>
      <c r="H789" s="60"/>
      <c r="I789" s="60"/>
      <c r="J789" s="60"/>
      <c r="K789" s="60"/>
    </row>
    <row r="790" spans="1:11" s="61" customFormat="1" ht="17.25" customHeight="1">
      <c r="A790" s="186"/>
      <c r="B790" s="187"/>
      <c r="C790" s="188"/>
      <c r="D790" s="63" t="s">
        <v>497</v>
      </c>
      <c r="E790" s="64">
        <f>SUM(E820)</f>
        <v>5100</v>
      </c>
      <c r="F790" s="64">
        <f>SUM(F820)</f>
        <v>0</v>
      </c>
      <c r="G790" s="64">
        <f t="shared" si="55"/>
        <v>0</v>
      </c>
      <c r="H790" s="60"/>
      <c r="I790" s="60"/>
      <c r="J790" s="60"/>
      <c r="K790" s="60"/>
    </row>
    <row r="791" spans="1:11" s="61" customFormat="1" ht="24">
      <c r="A791" s="186"/>
      <c r="B791" s="187"/>
      <c r="C791" s="188"/>
      <c r="D791" s="63" t="s">
        <v>521</v>
      </c>
      <c r="E791" s="64">
        <f>SUM(E821,)</f>
        <v>5000</v>
      </c>
      <c r="F791" s="64">
        <f>SUM(F821,)</f>
        <v>616.43</v>
      </c>
      <c r="G791" s="64">
        <f t="shared" si="55"/>
        <v>12.328599999999998</v>
      </c>
      <c r="H791" s="60"/>
      <c r="I791" s="60"/>
      <c r="J791" s="60"/>
      <c r="K791" s="60"/>
    </row>
    <row r="792" spans="1:11" s="61" customFormat="1" ht="12">
      <c r="A792" s="186"/>
      <c r="B792" s="187"/>
      <c r="C792" s="188"/>
      <c r="D792" s="63" t="s">
        <v>528</v>
      </c>
      <c r="E792" s="64">
        <f>SUM(E822)</f>
        <v>500</v>
      </c>
      <c r="F792" s="64">
        <f>SUM(F822)</f>
        <v>0</v>
      </c>
      <c r="G792" s="64">
        <f t="shared" si="55"/>
        <v>0</v>
      </c>
      <c r="H792" s="60"/>
      <c r="I792" s="60"/>
      <c r="J792" s="60"/>
      <c r="K792" s="60"/>
    </row>
    <row r="793" spans="1:11" s="61" customFormat="1" ht="12">
      <c r="A793" s="186"/>
      <c r="B793" s="187"/>
      <c r="C793" s="188"/>
      <c r="D793" s="63" t="s">
        <v>499</v>
      </c>
      <c r="E793" s="64">
        <f>SUM(E809,E823)</f>
        <v>10900</v>
      </c>
      <c r="F793" s="64">
        <f>SUM(F809,F823)</f>
        <v>1642.12</v>
      </c>
      <c r="G793" s="64">
        <f t="shared" si="55"/>
        <v>15.065321100917432</v>
      </c>
      <c r="H793" s="60"/>
      <c r="I793" s="60"/>
      <c r="J793" s="60"/>
      <c r="K793" s="60"/>
    </row>
    <row r="794" spans="1:11" s="61" customFormat="1" ht="12">
      <c r="A794" s="186"/>
      <c r="B794" s="187"/>
      <c r="C794" s="188"/>
      <c r="D794" s="63" t="s">
        <v>522</v>
      </c>
      <c r="E794" s="64">
        <f>SUM(E824)</f>
        <v>500</v>
      </c>
      <c r="F794" s="64">
        <f>SUM(F824)</f>
        <v>0</v>
      </c>
      <c r="G794" s="64">
        <f t="shared" si="55"/>
        <v>0</v>
      </c>
      <c r="H794" s="60"/>
      <c r="I794" s="60"/>
      <c r="J794" s="60"/>
      <c r="K794" s="60"/>
    </row>
    <row r="795" spans="1:11" s="61" customFormat="1" ht="27.75" customHeight="1">
      <c r="A795" s="189"/>
      <c r="B795" s="190"/>
      <c r="C795" s="191"/>
      <c r="D795" s="63" t="s">
        <v>532</v>
      </c>
      <c r="E795" s="64">
        <f>SUM(E825)</f>
        <v>2000</v>
      </c>
      <c r="F795" s="64">
        <f>SUM(F825)</f>
        <v>250</v>
      </c>
      <c r="G795" s="64">
        <f t="shared" si="55"/>
        <v>12.5</v>
      </c>
      <c r="H795" s="60"/>
      <c r="I795" s="60"/>
      <c r="J795" s="60"/>
      <c r="K795" s="60"/>
    </row>
    <row r="796" spans="1:11" s="61" customFormat="1" ht="24">
      <c r="A796" s="147"/>
      <c r="B796" s="147"/>
      <c r="C796" s="147"/>
      <c r="D796" s="161" t="s">
        <v>412</v>
      </c>
      <c r="E796" s="64"/>
      <c r="F796" s="64"/>
      <c r="G796" s="64"/>
      <c r="H796" s="60"/>
      <c r="I796" s="60"/>
      <c r="J796" s="60"/>
      <c r="K796" s="60"/>
    </row>
    <row r="797" spans="1:11" s="61" customFormat="1" ht="12">
      <c r="A797" s="147"/>
      <c r="B797" s="147"/>
      <c r="C797" s="147"/>
      <c r="D797" s="63"/>
      <c r="E797" s="64"/>
      <c r="F797" s="64"/>
      <c r="G797" s="64"/>
      <c r="H797" s="60"/>
      <c r="I797" s="60"/>
      <c r="J797" s="60"/>
      <c r="K797" s="60"/>
    </row>
    <row r="798" spans="1:11" s="61" customFormat="1" ht="36">
      <c r="A798" s="144"/>
      <c r="B798" s="144"/>
      <c r="C798" s="144"/>
      <c r="D798" s="145" t="s">
        <v>410</v>
      </c>
      <c r="E798" s="146">
        <f>SUM(E799)</f>
        <v>136390.37</v>
      </c>
      <c r="F798" s="146">
        <f>SUM(F799)</f>
        <v>50487.79</v>
      </c>
      <c r="G798" s="146">
        <f t="shared" si="55"/>
        <v>37.01712224990665</v>
      </c>
      <c r="H798" s="60"/>
      <c r="I798" s="60"/>
      <c r="J798" s="60"/>
      <c r="K798" s="60"/>
    </row>
    <row r="799" spans="1:11" s="61" customFormat="1" ht="12">
      <c r="A799" s="57"/>
      <c r="B799" s="57"/>
      <c r="C799" s="57"/>
      <c r="D799" s="58" t="s">
        <v>296</v>
      </c>
      <c r="E799" s="59">
        <f>SUM(E800,E802)</f>
        <v>136390.37</v>
      </c>
      <c r="F799" s="59">
        <f>SUM(F800,F802)</f>
        <v>50487.79</v>
      </c>
      <c r="G799" s="59">
        <f t="shared" si="55"/>
        <v>37.01712224990665</v>
      </c>
      <c r="H799" s="60"/>
      <c r="I799" s="60"/>
      <c r="J799" s="60"/>
      <c r="K799" s="60"/>
    </row>
    <row r="800" spans="1:11" s="61" customFormat="1" ht="24">
      <c r="A800" s="183" t="s">
        <v>481</v>
      </c>
      <c r="B800" s="184"/>
      <c r="C800" s="185"/>
      <c r="D800" s="63" t="s">
        <v>397</v>
      </c>
      <c r="E800" s="64">
        <f>SUM(E801)</f>
        <v>3600</v>
      </c>
      <c r="F800" s="64">
        <f>SUM(F801)</f>
        <v>1644.12</v>
      </c>
      <c r="G800" s="64">
        <f t="shared" si="55"/>
        <v>45.67</v>
      </c>
      <c r="H800" s="60"/>
      <c r="I800" s="60"/>
      <c r="J800" s="60"/>
      <c r="K800" s="60"/>
    </row>
    <row r="801" spans="1:11" s="61" customFormat="1" ht="24">
      <c r="A801" s="186"/>
      <c r="B801" s="187"/>
      <c r="C801" s="188"/>
      <c r="D801" s="63" t="s">
        <v>525</v>
      </c>
      <c r="E801" s="64">
        <v>3600</v>
      </c>
      <c r="F801" s="64">
        <v>1644.12</v>
      </c>
      <c r="G801" s="64">
        <f t="shared" si="55"/>
        <v>45.67</v>
      </c>
      <c r="H801" s="60"/>
      <c r="I801" s="60"/>
      <c r="J801" s="60"/>
      <c r="K801" s="60"/>
    </row>
    <row r="802" spans="1:11" s="61" customFormat="1" ht="24">
      <c r="A802" s="186"/>
      <c r="B802" s="187"/>
      <c r="C802" s="188"/>
      <c r="D802" s="63" t="s">
        <v>368</v>
      </c>
      <c r="E802" s="64">
        <f>SUM(E803,E808)</f>
        <v>132790.37</v>
      </c>
      <c r="F802" s="64">
        <f>SUM(F803,F808)</f>
        <v>48843.67</v>
      </c>
      <c r="G802" s="64">
        <f t="shared" si="55"/>
        <v>36.78253927600322</v>
      </c>
      <c r="H802" s="60"/>
      <c r="I802" s="60"/>
      <c r="J802" s="60"/>
      <c r="K802" s="60"/>
    </row>
    <row r="803" spans="1:11" s="61" customFormat="1" ht="24">
      <c r="A803" s="186"/>
      <c r="B803" s="187"/>
      <c r="C803" s="188"/>
      <c r="D803" s="63" t="s">
        <v>35</v>
      </c>
      <c r="E803" s="64">
        <f>SUM(E804:E807)</f>
        <v>124890.37</v>
      </c>
      <c r="F803" s="64">
        <f>SUM(F804:F807)</f>
        <v>47993.67</v>
      </c>
      <c r="G803" s="64">
        <f t="shared" si="55"/>
        <v>38.428639453946694</v>
      </c>
      <c r="H803" s="60"/>
      <c r="I803" s="60"/>
      <c r="J803" s="60"/>
      <c r="K803" s="60"/>
    </row>
    <row r="804" spans="1:11" s="61" customFormat="1" ht="24">
      <c r="A804" s="186"/>
      <c r="B804" s="187"/>
      <c r="C804" s="188"/>
      <c r="D804" s="63" t="s">
        <v>496</v>
      </c>
      <c r="E804" s="64">
        <v>97490.37</v>
      </c>
      <c r="F804" s="64">
        <v>35982.05</v>
      </c>
      <c r="G804" s="64">
        <f t="shared" si="55"/>
        <v>36.908312072259044</v>
      </c>
      <c r="H804" s="60"/>
      <c r="I804" s="60"/>
      <c r="J804" s="60"/>
      <c r="K804" s="60"/>
    </row>
    <row r="805" spans="1:11" s="61" customFormat="1" ht="13.5" customHeight="1">
      <c r="A805" s="186"/>
      <c r="B805" s="187"/>
      <c r="C805" s="188"/>
      <c r="D805" s="63" t="s">
        <v>519</v>
      </c>
      <c r="E805" s="64">
        <v>6000</v>
      </c>
      <c r="F805" s="64">
        <v>5264.84</v>
      </c>
      <c r="G805" s="64">
        <f t="shared" si="55"/>
        <v>87.74733333333333</v>
      </c>
      <c r="H805" s="60"/>
      <c r="I805" s="60"/>
      <c r="J805" s="60"/>
      <c r="K805" s="60"/>
    </row>
    <row r="806" spans="1:11" s="61" customFormat="1" ht="15.75" customHeight="1">
      <c r="A806" s="186"/>
      <c r="B806" s="187"/>
      <c r="C806" s="188"/>
      <c r="D806" s="63" t="s">
        <v>514</v>
      </c>
      <c r="E806" s="64">
        <v>18700</v>
      </c>
      <c r="F806" s="64">
        <v>6027.99</v>
      </c>
      <c r="G806" s="64">
        <f t="shared" si="55"/>
        <v>32.23524064171123</v>
      </c>
      <c r="H806" s="60"/>
      <c r="I806" s="60"/>
      <c r="J806" s="60"/>
      <c r="K806" s="60"/>
    </row>
    <row r="807" spans="1:11" s="61" customFormat="1" ht="12">
      <c r="A807" s="186"/>
      <c r="B807" s="187"/>
      <c r="C807" s="188"/>
      <c r="D807" s="63" t="s">
        <v>515</v>
      </c>
      <c r="E807" s="64">
        <v>2700</v>
      </c>
      <c r="F807" s="64">
        <v>718.79</v>
      </c>
      <c r="G807" s="64">
        <f t="shared" si="55"/>
        <v>26.62185185185185</v>
      </c>
      <c r="H807" s="60"/>
      <c r="I807" s="60"/>
      <c r="J807" s="60"/>
      <c r="K807" s="60"/>
    </row>
    <row r="808" spans="1:11" s="61" customFormat="1" ht="25.5" customHeight="1">
      <c r="A808" s="186"/>
      <c r="B808" s="187"/>
      <c r="C808" s="188"/>
      <c r="D808" s="63" t="s">
        <v>51</v>
      </c>
      <c r="E808" s="64">
        <f>SUM(E809:E809)</f>
        <v>7900</v>
      </c>
      <c r="F808" s="64">
        <f>SUM(F809:F809)</f>
        <v>850</v>
      </c>
      <c r="G808" s="64">
        <f t="shared" si="55"/>
        <v>10.759493670886076</v>
      </c>
      <c r="H808" s="60"/>
      <c r="I808" s="60"/>
      <c r="J808" s="60"/>
      <c r="K808" s="60"/>
    </row>
    <row r="809" spans="1:11" s="61" customFormat="1" ht="12">
      <c r="A809" s="189"/>
      <c r="B809" s="190"/>
      <c r="C809" s="191"/>
      <c r="D809" s="63" t="s">
        <v>499</v>
      </c>
      <c r="E809" s="64">
        <v>7900</v>
      </c>
      <c r="F809" s="64">
        <v>850</v>
      </c>
      <c r="G809" s="64">
        <f t="shared" si="55"/>
        <v>10.759493670886076</v>
      </c>
      <c r="H809" s="60"/>
      <c r="I809" s="60"/>
      <c r="J809" s="60"/>
      <c r="K809" s="60"/>
    </row>
    <row r="810" spans="1:11" s="12" customFormat="1" ht="12">
      <c r="A810" s="20"/>
      <c r="B810" s="20"/>
      <c r="C810" s="20"/>
      <c r="D810" s="13"/>
      <c r="E810" s="14"/>
      <c r="F810" s="14"/>
      <c r="G810" s="14"/>
      <c r="H810" s="11"/>
      <c r="I810" s="11"/>
      <c r="J810" s="11"/>
      <c r="K810" s="11"/>
    </row>
    <row r="811" spans="1:11" s="61" customFormat="1" ht="12">
      <c r="A811" s="144"/>
      <c r="B811" s="144"/>
      <c r="C811" s="144"/>
      <c r="D811" s="145" t="s">
        <v>409</v>
      </c>
      <c r="E811" s="146">
        <f>SUM(E812)</f>
        <v>61997.63</v>
      </c>
      <c r="F811" s="146">
        <f>SUM(F812)</f>
        <v>32970.630000000005</v>
      </c>
      <c r="G811" s="146">
        <f t="shared" si="55"/>
        <v>53.180468350161135</v>
      </c>
      <c r="H811" s="60"/>
      <c r="I811" s="60"/>
      <c r="J811" s="60"/>
      <c r="K811" s="60"/>
    </row>
    <row r="812" spans="1:11" s="61" customFormat="1" ht="12">
      <c r="A812" s="57"/>
      <c r="B812" s="57"/>
      <c r="C812" s="57"/>
      <c r="D812" s="58" t="s">
        <v>296</v>
      </c>
      <c r="E812" s="59">
        <f>SUM(E813)</f>
        <v>61997.63</v>
      </c>
      <c r="F812" s="59">
        <f>SUM(F813)</f>
        <v>32970.630000000005</v>
      </c>
      <c r="G812" s="59">
        <f t="shared" si="55"/>
        <v>53.180468350161135</v>
      </c>
      <c r="H812" s="60"/>
      <c r="I812" s="60"/>
      <c r="J812" s="60"/>
      <c r="K812" s="60"/>
    </row>
    <row r="813" spans="1:11" s="61" customFormat="1" ht="24">
      <c r="A813" s="183" t="s">
        <v>481</v>
      </c>
      <c r="B813" s="184"/>
      <c r="C813" s="185"/>
      <c r="D813" s="63" t="s">
        <v>367</v>
      </c>
      <c r="E813" s="64">
        <f>SUM(E814,E819)</f>
        <v>61997.63</v>
      </c>
      <c r="F813" s="64">
        <f>SUM(F814,F819)</f>
        <v>32970.630000000005</v>
      </c>
      <c r="G813" s="64">
        <f t="shared" si="55"/>
        <v>53.180468350161135</v>
      </c>
      <c r="H813" s="60"/>
      <c r="I813" s="60"/>
      <c r="J813" s="60"/>
      <c r="K813" s="60"/>
    </row>
    <row r="814" spans="1:11" s="61" customFormat="1" ht="24">
      <c r="A814" s="186"/>
      <c r="B814" s="187"/>
      <c r="C814" s="188"/>
      <c r="D814" s="63" t="s">
        <v>31</v>
      </c>
      <c r="E814" s="64">
        <f>SUM(E815:E818)</f>
        <v>45897.63</v>
      </c>
      <c r="F814" s="64">
        <f>SUM(F815:F818)</f>
        <v>31312.08</v>
      </c>
      <c r="G814" s="64">
        <f t="shared" si="55"/>
        <v>68.22156176691476</v>
      </c>
      <c r="H814" s="60"/>
      <c r="I814" s="60"/>
      <c r="J814" s="60"/>
      <c r="K814" s="60"/>
    </row>
    <row r="815" spans="1:11" s="61" customFormat="1" ht="24">
      <c r="A815" s="186"/>
      <c r="B815" s="187"/>
      <c r="C815" s="188"/>
      <c r="D815" s="63" t="s">
        <v>496</v>
      </c>
      <c r="E815" s="64">
        <v>34897.63</v>
      </c>
      <c r="F815" s="64">
        <v>25081.64</v>
      </c>
      <c r="G815" s="64">
        <f t="shared" si="55"/>
        <v>71.87204403278963</v>
      </c>
      <c r="H815" s="60"/>
      <c r="I815" s="60"/>
      <c r="J815" s="60"/>
      <c r="K815" s="60"/>
    </row>
    <row r="816" spans="1:11" s="61" customFormat="1" ht="12.75" customHeight="1">
      <c r="A816" s="186"/>
      <c r="B816" s="187"/>
      <c r="C816" s="188"/>
      <c r="D816" s="63" t="s">
        <v>519</v>
      </c>
      <c r="E816" s="64">
        <v>3400</v>
      </c>
      <c r="F816" s="64">
        <v>2890.11</v>
      </c>
      <c r="G816" s="64">
        <f t="shared" si="55"/>
        <v>85.00323529411764</v>
      </c>
      <c r="H816" s="60"/>
      <c r="I816" s="60"/>
      <c r="J816" s="60"/>
      <c r="K816" s="60"/>
    </row>
    <row r="817" spans="1:11" s="61" customFormat="1" ht="16.5" customHeight="1">
      <c r="A817" s="186"/>
      <c r="B817" s="187"/>
      <c r="C817" s="188"/>
      <c r="D817" s="63" t="s">
        <v>514</v>
      </c>
      <c r="E817" s="64">
        <v>6600</v>
      </c>
      <c r="F817" s="64">
        <v>2900.18</v>
      </c>
      <c r="G817" s="64">
        <f t="shared" si="55"/>
        <v>43.942121212121215</v>
      </c>
      <c r="H817" s="60"/>
      <c r="I817" s="60"/>
      <c r="J817" s="60"/>
      <c r="K817" s="60"/>
    </row>
    <row r="818" spans="1:11" s="61" customFormat="1" ht="12">
      <c r="A818" s="186"/>
      <c r="B818" s="187"/>
      <c r="C818" s="188"/>
      <c r="D818" s="63" t="s">
        <v>515</v>
      </c>
      <c r="E818" s="64">
        <v>1000</v>
      </c>
      <c r="F818" s="64">
        <v>440.15</v>
      </c>
      <c r="G818" s="64">
        <f t="shared" si="55"/>
        <v>44.015</v>
      </c>
      <c r="H818" s="60"/>
      <c r="I818" s="60"/>
      <c r="J818" s="60"/>
      <c r="K818" s="60"/>
    </row>
    <row r="819" spans="1:11" s="61" customFormat="1" ht="27.75" customHeight="1">
      <c r="A819" s="186"/>
      <c r="B819" s="187"/>
      <c r="C819" s="188"/>
      <c r="D819" s="63" t="s">
        <v>32</v>
      </c>
      <c r="E819" s="64">
        <f>SUM(E820:E825)</f>
        <v>16100</v>
      </c>
      <c r="F819" s="64">
        <f>SUM(F820:F825)</f>
        <v>1658.55</v>
      </c>
      <c r="G819" s="64">
        <f t="shared" si="55"/>
        <v>10.301552795031055</v>
      </c>
      <c r="H819" s="60"/>
      <c r="I819" s="60"/>
      <c r="J819" s="60"/>
      <c r="K819" s="60"/>
    </row>
    <row r="820" spans="1:11" s="61" customFormat="1" ht="13.5" customHeight="1">
      <c r="A820" s="186"/>
      <c r="B820" s="187"/>
      <c r="C820" s="188"/>
      <c r="D820" s="63" t="s">
        <v>497</v>
      </c>
      <c r="E820" s="64">
        <v>5100</v>
      </c>
      <c r="F820" s="64">
        <v>0</v>
      </c>
      <c r="G820" s="64">
        <f t="shared" si="55"/>
        <v>0</v>
      </c>
      <c r="H820" s="60"/>
      <c r="I820" s="60"/>
      <c r="J820" s="60"/>
      <c r="K820" s="60"/>
    </row>
    <row r="821" spans="1:11" s="61" customFormat="1" ht="24">
      <c r="A821" s="186"/>
      <c r="B821" s="187"/>
      <c r="C821" s="188"/>
      <c r="D821" s="63" t="s">
        <v>521</v>
      </c>
      <c r="E821" s="64">
        <v>5000</v>
      </c>
      <c r="F821" s="64">
        <v>616.43</v>
      </c>
      <c r="G821" s="64">
        <f t="shared" si="55"/>
        <v>12.328599999999998</v>
      </c>
      <c r="H821" s="60"/>
      <c r="I821" s="60"/>
      <c r="J821" s="60"/>
      <c r="K821" s="60"/>
    </row>
    <row r="822" spans="1:11" s="61" customFormat="1" ht="12">
      <c r="A822" s="186"/>
      <c r="B822" s="187"/>
      <c r="C822" s="188"/>
      <c r="D822" s="63" t="s">
        <v>528</v>
      </c>
      <c r="E822" s="73">
        <v>500</v>
      </c>
      <c r="F822" s="73">
        <v>0</v>
      </c>
      <c r="G822" s="64">
        <f t="shared" si="55"/>
        <v>0</v>
      </c>
      <c r="H822" s="60"/>
      <c r="I822" s="60"/>
      <c r="J822" s="60"/>
      <c r="K822" s="60"/>
    </row>
    <row r="823" spans="1:11" s="61" customFormat="1" ht="12">
      <c r="A823" s="186"/>
      <c r="B823" s="187"/>
      <c r="C823" s="188"/>
      <c r="D823" s="63" t="s">
        <v>499</v>
      </c>
      <c r="E823" s="73">
        <v>3000</v>
      </c>
      <c r="F823" s="73">
        <v>792.12</v>
      </c>
      <c r="G823" s="64">
        <f t="shared" si="55"/>
        <v>26.404</v>
      </c>
      <c r="H823" s="60"/>
      <c r="I823" s="60"/>
      <c r="J823" s="60"/>
      <c r="K823" s="60"/>
    </row>
    <row r="824" spans="1:11" s="61" customFormat="1" ht="12">
      <c r="A824" s="186"/>
      <c r="B824" s="187"/>
      <c r="C824" s="188"/>
      <c r="D824" s="63" t="s">
        <v>522</v>
      </c>
      <c r="E824" s="73">
        <v>500</v>
      </c>
      <c r="F824" s="73">
        <v>0</v>
      </c>
      <c r="G824" s="64">
        <f t="shared" si="55"/>
        <v>0</v>
      </c>
      <c r="H824" s="60"/>
      <c r="I824" s="60"/>
      <c r="J824" s="60"/>
      <c r="K824" s="60"/>
    </row>
    <row r="825" spans="1:11" s="61" customFormat="1" ht="27" customHeight="1">
      <c r="A825" s="189"/>
      <c r="B825" s="190"/>
      <c r="C825" s="191"/>
      <c r="D825" s="63" t="s">
        <v>532</v>
      </c>
      <c r="E825" s="73">
        <v>2000</v>
      </c>
      <c r="F825" s="73">
        <v>250</v>
      </c>
      <c r="G825" s="64">
        <f t="shared" si="55"/>
        <v>12.5</v>
      </c>
      <c r="H825" s="60"/>
      <c r="I825" s="60"/>
      <c r="J825" s="60"/>
      <c r="K825" s="60"/>
    </row>
    <row r="826" spans="1:11" s="61" customFormat="1" ht="12">
      <c r="A826" s="70"/>
      <c r="B826" s="70"/>
      <c r="C826" s="70"/>
      <c r="D826" s="63"/>
      <c r="E826" s="73"/>
      <c r="F826" s="73"/>
      <c r="G826" s="73"/>
      <c r="H826" s="60"/>
      <c r="I826" s="60"/>
      <c r="J826" s="60"/>
      <c r="K826" s="60"/>
    </row>
    <row r="827" spans="1:11" s="61" customFormat="1" ht="60">
      <c r="A827" s="52"/>
      <c r="B827" s="52"/>
      <c r="C827" s="52" t="s">
        <v>441</v>
      </c>
      <c r="D827" s="53" t="s">
        <v>50</v>
      </c>
      <c r="E827" s="54">
        <f>SUM(E828)</f>
        <v>232103</v>
      </c>
      <c r="F827" s="54">
        <f>SUM(F828)</f>
        <v>151300.87</v>
      </c>
      <c r="G827" s="54">
        <f t="shared" si="55"/>
        <v>65.18695148274688</v>
      </c>
      <c r="H827" s="60"/>
      <c r="I827" s="60"/>
      <c r="J827" s="60"/>
      <c r="K827" s="60"/>
    </row>
    <row r="828" spans="1:11" s="61" customFormat="1" ht="12">
      <c r="A828" s="57"/>
      <c r="B828" s="57"/>
      <c r="C828" s="57"/>
      <c r="D828" s="58" t="s">
        <v>296</v>
      </c>
      <c r="E828" s="59">
        <f>SUM(E829,E831)</f>
        <v>232103</v>
      </c>
      <c r="F828" s="59">
        <f>SUM(F829,F831)</f>
        <v>151300.87</v>
      </c>
      <c r="G828" s="59">
        <f t="shared" si="55"/>
        <v>65.18695148274688</v>
      </c>
      <c r="H828" s="60"/>
      <c r="I828" s="60"/>
      <c r="J828" s="60"/>
      <c r="K828" s="60"/>
    </row>
    <row r="829" spans="1:11" s="61" customFormat="1" ht="24">
      <c r="A829" s="182" t="s">
        <v>481</v>
      </c>
      <c r="B829" s="182"/>
      <c r="C829" s="182"/>
      <c r="D829" s="63" t="s">
        <v>397</v>
      </c>
      <c r="E829" s="64">
        <f>SUM(E830)</f>
        <v>4600</v>
      </c>
      <c r="F829" s="64">
        <f>SUM(F830)</f>
        <v>2005.77</v>
      </c>
      <c r="G829" s="64">
        <f t="shared" si="55"/>
        <v>43.60369565217391</v>
      </c>
      <c r="H829" s="60"/>
      <c r="I829" s="60"/>
      <c r="J829" s="60"/>
      <c r="K829" s="60"/>
    </row>
    <row r="830" spans="1:11" s="61" customFormat="1" ht="29.25" customHeight="1">
      <c r="A830" s="182"/>
      <c r="B830" s="182"/>
      <c r="C830" s="182"/>
      <c r="D830" s="63" t="s">
        <v>525</v>
      </c>
      <c r="E830" s="64">
        <v>4600</v>
      </c>
      <c r="F830" s="64">
        <v>2005.77</v>
      </c>
      <c r="G830" s="64">
        <f t="shared" si="55"/>
        <v>43.60369565217391</v>
      </c>
      <c r="H830" s="60"/>
      <c r="I830" s="60"/>
      <c r="J830" s="60"/>
      <c r="K830" s="60"/>
    </row>
    <row r="831" spans="1:11" s="61" customFormat="1" ht="24">
      <c r="A831" s="182"/>
      <c r="B831" s="182"/>
      <c r="C831" s="182"/>
      <c r="D831" s="63" t="s">
        <v>368</v>
      </c>
      <c r="E831" s="64">
        <f>SUM(E832,E837)</f>
        <v>227503</v>
      </c>
      <c r="F831" s="64">
        <f>SUM(F832,F837)</f>
        <v>149295.1</v>
      </c>
      <c r="G831" s="64">
        <f t="shared" si="55"/>
        <v>65.62335441730438</v>
      </c>
      <c r="H831" s="60"/>
      <c r="I831" s="60"/>
      <c r="J831" s="60"/>
      <c r="K831" s="60"/>
    </row>
    <row r="832" spans="1:11" s="61" customFormat="1" ht="24">
      <c r="A832" s="182"/>
      <c r="B832" s="182"/>
      <c r="C832" s="182"/>
      <c r="D832" s="63" t="s">
        <v>35</v>
      </c>
      <c r="E832" s="64">
        <f>SUM(E833:E836)</f>
        <v>198103</v>
      </c>
      <c r="F832" s="64">
        <f>SUM(F833:F836)</f>
        <v>143079</v>
      </c>
      <c r="G832" s="64">
        <f t="shared" si="55"/>
        <v>72.22454985537826</v>
      </c>
      <c r="H832" s="60"/>
      <c r="I832" s="60"/>
      <c r="J832" s="60"/>
      <c r="K832" s="60"/>
    </row>
    <row r="833" spans="1:11" s="61" customFormat="1" ht="24">
      <c r="A833" s="182"/>
      <c r="B833" s="182"/>
      <c r="C833" s="182"/>
      <c r="D833" s="63" t="s">
        <v>496</v>
      </c>
      <c r="E833" s="64">
        <f>SUM(E850,E867)</f>
        <v>148375</v>
      </c>
      <c r="F833" s="64">
        <f>SUM(F850,F867)</f>
        <v>101939.43</v>
      </c>
      <c r="G833" s="64">
        <f t="shared" si="55"/>
        <v>68.70391238416175</v>
      </c>
      <c r="H833" s="60"/>
      <c r="I833" s="60"/>
      <c r="J833" s="60"/>
      <c r="K833" s="60"/>
    </row>
    <row r="834" spans="1:11" s="61" customFormat="1" ht="16.5" customHeight="1">
      <c r="A834" s="182"/>
      <c r="B834" s="182"/>
      <c r="C834" s="182"/>
      <c r="D834" s="63" t="s">
        <v>519</v>
      </c>
      <c r="E834" s="64">
        <f>SUM(E868,E851)</f>
        <v>18050</v>
      </c>
      <c r="F834" s="64">
        <f>SUM(F868,F851)</f>
        <v>18040.4</v>
      </c>
      <c r="G834" s="64">
        <f t="shared" si="55"/>
        <v>99.94681440443215</v>
      </c>
      <c r="H834" s="60"/>
      <c r="I834" s="60"/>
      <c r="J834" s="60"/>
      <c r="K834" s="60"/>
    </row>
    <row r="835" spans="1:11" s="61" customFormat="1" ht="18" customHeight="1">
      <c r="A835" s="182"/>
      <c r="B835" s="182"/>
      <c r="C835" s="182"/>
      <c r="D835" s="63" t="s">
        <v>514</v>
      </c>
      <c r="E835" s="64">
        <f>SUM(E852,E869)</f>
        <v>27772</v>
      </c>
      <c r="F835" s="64">
        <f>SUM(F852,F869)</f>
        <v>21605.75</v>
      </c>
      <c r="G835" s="64">
        <f t="shared" si="55"/>
        <v>77.79688175140429</v>
      </c>
      <c r="H835" s="60"/>
      <c r="I835" s="60"/>
      <c r="J835" s="60"/>
      <c r="K835" s="60"/>
    </row>
    <row r="836" spans="1:11" s="61" customFormat="1" ht="12">
      <c r="A836" s="182"/>
      <c r="B836" s="182"/>
      <c r="C836" s="182"/>
      <c r="D836" s="63" t="s">
        <v>515</v>
      </c>
      <c r="E836" s="73">
        <f>SUM(E853,E870)</f>
        <v>3906</v>
      </c>
      <c r="F836" s="73">
        <f>SUM(F853,F870)</f>
        <v>1493.42</v>
      </c>
      <c r="G836" s="64">
        <f t="shared" si="55"/>
        <v>38.23399897593446</v>
      </c>
      <c r="H836" s="60"/>
      <c r="I836" s="60"/>
      <c r="J836" s="60"/>
      <c r="K836" s="60"/>
    </row>
    <row r="837" spans="1:11" s="61" customFormat="1" ht="30" customHeight="1">
      <c r="A837" s="182"/>
      <c r="B837" s="182"/>
      <c r="C837" s="182"/>
      <c r="D837" s="63" t="s">
        <v>51</v>
      </c>
      <c r="E837" s="73">
        <f>SUM(E838:E842)</f>
        <v>29400</v>
      </c>
      <c r="F837" s="73">
        <f>SUM(F838:F842)</f>
        <v>6216.1</v>
      </c>
      <c r="G837" s="64">
        <f t="shared" si="55"/>
        <v>21.143197278911565</v>
      </c>
      <c r="H837" s="60"/>
      <c r="I837" s="60"/>
      <c r="J837" s="60"/>
      <c r="K837" s="60"/>
    </row>
    <row r="838" spans="1:11" s="61" customFormat="1" ht="15.75" customHeight="1">
      <c r="A838" s="182"/>
      <c r="B838" s="182"/>
      <c r="C838" s="182"/>
      <c r="D838" s="63" t="s">
        <v>497</v>
      </c>
      <c r="E838" s="73">
        <f aca="true" t="shared" si="57" ref="E838:F842">SUM(E855,E872)</f>
        <v>9000</v>
      </c>
      <c r="F838" s="73">
        <f t="shared" si="57"/>
        <v>1029</v>
      </c>
      <c r="G838" s="64">
        <f t="shared" si="55"/>
        <v>11.433333333333334</v>
      </c>
      <c r="H838" s="60"/>
      <c r="I838" s="60"/>
      <c r="J838" s="60"/>
      <c r="K838" s="60"/>
    </row>
    <row r="839" spans="1:11" s="61" customFormat="1" ht="24">
      <c r="A839" s="182"/>
      <c r="B839" s="182"/>
      <c r="C839" s="182"/>
      <c r="D839" s="63" t="s">
        <v>521</v>
      </c>
      <c r="E839" s="73">
        <f t="shared" si="57"/>
        <v>12000</v>
      </c>
      <c r="F839" s="73">
        <f t="shared" si="57"/>
        <v>2800</v>
      </c>
      <c r="G839" s="64">
        <f t="shared" si="55"/>
        <v>23.333333333333332</v>
      </c>
      <c r="H839" s="60"/>
      <c r="I839" s="60"/>
      <c r="J839" s="60"/>
      <c r="K839" s="60"/>
    </row>
    <row r="840" spans="1:11" s="61" customFormat="1" ht="12">
      <c r="A840" s="182"/>
      <c r="B840" s="182"/>
      <c r="C840" s="182"/>
      <c r="D840" s="63" t="s">
        <v>499</v>
      </c>
      <c r="E840" s="73">
        <f t="shared" si="57"/>
        <v>6000</v>
      </c>
      <c r="F840" s="73">
        <f t="shared" si="57"/>
        <v>2387.1</v>
      </c>
      <c r="G840" s="64">
        <f t="shared" si="55"/>
        <v>39.785</v>
      </c>
      <c r="H840" s="60"/>
      <c r="I840" s="60"/>
      <c r="J840" s="60"/>
      <c r="K840" s="60"/>
    </row>
    <row r="841" spans="1:11" s="61" customFormat="1" ht="12">
      <c r="A841" s="182"/>
      <c r="B841" s="182"/>
      <c r="C841" s="182"/>
      <c r="D841" s="63" t="s">
        <v>522</v>
      </c>
      <c r="E841" s="73">
        <f t="shared" si="57"/>
        <v>400</v>
      </c>
      <c r="F841" s="73">
        <f t="shared" si="57"/>
        <v>0</v>
      </c>
      <c r="G841" s="64">
        <f t="shared" si="55"/>
        <v>0</v>
      </c>
      <c r="H841" s="60"/>
      <c r="I841" s="60"/>
      <c r="J841" s="60"/>
      <c r="K841" s="60"/>
    </row>
    <row r="842" spans="1:11" s="61" customFormat="1" ht="29.25" customHeight="1">
      <c r="A842" s="182"/>
      <c r="B842" s="182"/>
      <c r="C842" s="182"/>
      <c r="D842" s="63" t="s">
        <v>532</v>
      </c>
      <c r="E842" s="73">
        <f t="shared" si="57"/>
        <v>2000</v>
      </c>
      <c r="F842" s="73">
        <f t="shared" si="57"/>
        <v>0</v>
      </c>
      <c r="G842" s="64">
        <f t="shared" si="55"/>
        <v>0</v>
      </c>
      <c r="H842" s="60"/>
      <c r="I842" s="60"/>
      <c r="J842" s="60"/>
      <c r="K842" s="60"/>
    </row>
    <row r="843" spans="1:11" s="61" customFormat="1" ht="12">
      <c r="A843" s="147"/>
      <c r="B843" s="147"/>
      <c r="C843" s="147"/>
      <c r="D843" s="63"/>
      <c r="E843" s="73"/>
      <c r="F843" s="73"/>
      <c r="G843" s="64"/>
      <c r="H843" s="60"/>
      <c r="I843" s="60"/>
      <c r="J843" s="60"/>
      <c r="K843" s="60"/>
    </row>
    <row r="844" spans="1:11" s="61" customFormat="1" ht="24">
      <c r="A844" s="147"/>
      <c r="B844" s="147"/>
      <c r="C844" s="147"/>
      <c r="D844" s="161" t="s">
        <v>412</v>
      </c>
      <c r="E844" s="73"/>
      <c r="F844" s="73"/>
      <c r="G844" s="64"/>
      <c r="H844" s="60"/>
      <c r="I844" s="60"/>
      <c r="J844" s="60"/>
      <c r="K844" s="60"/>
    </row>
    <row r="845" spans="1:11" s="61" customFormat="1" ht="12">
      <c r="A845" s="147"/>
      <c r="B845" s="147"/>
      <c r="C845" s="147"/>
      <c r="D845" s="63"/>
      <c r="E845" s="73"/>
      <c r="F845" s="73"/>
      <c r="G845" s="64"/>
      <c r="H845" s="60"/>
      <c r="I845" s="60"/>
      <c r="J845" s="60"/>
      <c r="K845" s="60"/>
    </row>
    <row r="846" spans="1:11" s="61" customFormat="1" ht="12">
      <c r="A846" s="144"/>
      <c r="B846" s="144"/>
      <c r="C846" s="144"/>
      <c r="D846" s="145" t="s">
        <v>33</v>
      </c>
      <c r="E846" s="146">
        <f>SUM(E847)</f>
        <v>114653</v>
      </c>
      <c r="F846" s="146">
        <f>SUM(F847)</f>
        <v>79595.12</v>
      </c>
      <c r="G846" s="159">
        <f t="shared" si="55"/>
        <v>69.42262304518853</v>
      </c>
      <c r="H846" s="60"/>
      <c r="I846" s="60"/>
      <c r="J846" s="60"/>
      <c r="K846" s="60"/>
    </row>
    <row r="847" spans="1:11" s="61" customFormat="1" ht="12">
      <c r="A847" s="57"/>
      <c r="B847" s="57"/>
      <c r="C847" s="57"/>
      <c r="D847" s="58" t="s">
        <v>296</v>
      </c>
      <c r="E847" s="59">
        <f>SUM(E848)</f>
        <v>114653</v>
      </c>
      <c r="F847" s="59">
        <f>SUM(F848)</f>
        <v>79595.12</v>
      </c>
      <c r="G847" s="59">
        <f t="shared" si="55"/>
        <v>69.42262304518853</v>
      </c>
      <c r="H847" s="60"/>
      <c r="I847" s="60"/>
      <c r="J847" s="60"/>
      <c r="K847" s="60"/>
    </row>
    <row r="848" spans="1:11" s="61" customFormat="1" ht="24">
      <c r="A848" s="182"/>
      <c r="B848" s="182"/>
      <c r="C848" s="182"/>
      <c r="D848" s="63" t="s">
        <v>367</v>
      </c>
      <c r="E848" s="64">
        <f>SUM(E849,E854)</f>
        <v>114653</v>
      </c>
      <c r="F848" s="64">
        <f>SUM(F849,F854)</f>
        <v>79595.12</v>
      </c>
      <c r="G848" s="64">
        <f t="shared" si="55"/>
        <v>69.42262304518853</v>
      </c>
      <c r="H848" s="60"/>
      <c r="I848" s="60"/>
      <c r="J848" s="60"/>
      <c r="K848" s="60"/>
    </row>
    <row r="849" spans="1:11" s="61" customFormat="1" ht="24">
      <c r="A849" s="182"/>
      <c r="B849" s="182"/>
      <c r="C849" s="182"/>
      <c r="D849" s="63" t="s">
        <v>31</v>
      </c>
      <c r="E849" s="64">
        <f>SUM(E850:E853)</f>
        <v>101453</v>
      </c>
      <c r="F849" s="64">
        <f>SUM(F850:F853)</f>
        <v>74818.12</v>
      </c>
      <c r="G849" s="64">
        <f t="shared" si="55"/>
        <v>73.7465821611978</v>
      </c>
      <c r="H849" s="60"/>
      <c r="I849" s="60"/>
      <c r="J849" s="60"/>
      <c r="K849" s="60"/>
    </row>
    <row r="850" spans="1:11" s="61" customFormat="1" ht="24">
      <c r="A850" s="182"/>
      <c r="B850" s="182"/>
      <c r="C850" s="182"/>
      <c r="D850" s="63" t="s">
        <v>496</v>
      </c>
      <c r="E850" s="64">
        <v>75383</v>
      </c>
      <c r="F850" s="64">
        <v>52577.27</v>
      </c>
      <c r="G850" s="64">
        <f t="shared" si="55"/>
        <v>69.74685273868114</v>
      </c>
      <c r="H850" s="60"/>
      <c r="I850" s="60"/>
      <c r="J850" s="60"/>
      <c r="K850" s="60"/>
    </row>
    <row r="851" spans="1:11" s="61" customFormat="1" ht="16.5" customHeight="1">
      <c r="A851" s="182"/>
      <c r="B851" s="182"/>
      <c r="C851" s="182"/>
      <c r="D851" s="63" t="s">
        <v>519</v>
      </c>
      <c r="E851" s="64">
        <v>9670</v>
      </c>
      <c r="F851" s="64">
        <v>9666.63</v>
      </c>
      <c r="G851" s="64">
        <f t="shared" si="55"/>
        <v>99.96514994829369</v>
      </c>
      <c r="H851" s="60"/>
      <c r="I851" s="60"/>
      <c r="J851" s="60"/>
      <c r="K851" s="60"/>
    </row>
    <row r="852" spans="1:11" s="61" customFormat="1" ht="18.75" customHeight="1">
      <c r="A852" s="182"/>
      <c r="B852" s="182"/>
      <c r="C852" s="182"/>
      <c r="D852" s="63" t="s">
        <v>514</v>
      </c>
      <c r="E852" s="64">
        <v>14400</v>
      </c>
      <c r="F852" s="64">
        <v>11644.48</v>
      </c>
      <c r="G852" s="64">
        <f t="shared" si="55"/>
        <v>80.86444444444444</v>
      </c>
      <c r="H852" s="60"/>
      <c r="I852" s="60"/>
      <c r="J852" s="60"/>
      <c r="K852" s="60"/>
    </row>
    <row r="853" spans="1:11" s="61" customFormat="1" ht="12">
      <c r="A853" s="182"/>
      <c r="B853" s="182"/>
      <c r="C853" s="182"/>
      <c r="D853" s="63" t="s">
        <v>515</v>
      </c>
      <c r="E853" s="64">
        <v>2000</v>
      </c>
      <c r="F853" s="64">
        <v>929.74</v>
      </c>
      <c r="G853" s="64">
        <f t="shared" si="55"/>
        <v>46.487</v>
      </c>
      <c r="H853" s="60"/>
      <c r="I853" s="60"/>
      <c r="J853" s="60"/>
      <c r="K853" s="60"/>
    </row>
    <row r="854" spans="1:11" s="61" customFormat="1" ht="27.75" customHeight="1">
      <c r="A854" s="182"/>
      <c r="B854" s="182"/>
      <c r="C854" s="182"/>
      <c r="D854" s="63" t="s">
        <v>32</v>
      </c>
      <c r="E854" s="64">
        <f>SUM(E855:E859)</f>
        <v>13200</v>
      </c>
      <c r="F854" s="64">
        <f>SUM(F855:F859)</f>
        <v>4777</v>
      </c>
      <c r="G854" s="64">
        <f t="shared" si="55"/>
        <v>36.18939393939394</v>
      </c>
      <c r="H854" s="60"/>
      <c r="I854" s="60"/>
      <c r="J854" s="60"/>
      <c r="K854" s="60"/>
    </row>
    <row r="855" spans="1:11" s="61" customFormat="1" ht="16.5" customHeight="1">
      <c r="A855" s="182"/>
      <c r="B855" s="182"/>
      <c r="C855" s="182"/>
      <c r="D855" s="63" t="s">
        <v>497</v>
      </c>
      <c r="E855" s="64">
        <v>4000</v>
      </c>
      <c r="F855" s="64">
        <v>1029</v>
      </c>
      <c r="G855" s="64">
        <f t="shared" si="55"/>
        <v>25.725</v>
      </c>
      <c r="H855" s="60"/>
      <c r="I855" s="60"/>
      <c r="J855" s="60"/>
      <c r="K855" s="60"/>
    </row>
    <row r="856" spans="1:11" s="61" customFormat="1" ht="24">
      <c r="A856" s="182"/>
      <c r="B856" s="182"/>
      <c r="C856" s="182"/>
      <c r="D856" s="63" t="s">
        <v>521</v>
      </c>
      <c r="E856" s="64">
        <v>6000</v>
      </c>
      <c r="F856" s="64">
        <v>2800</v>
      </c>
      <c r="G856" s="64">
        <f t="shared" si="55"/>
        <v>46.666666666666664</v>
      </c>
      <c r="H856" s="60"/>
      <c r="I856" s="60"/>
      <c r="J856" s="60"/>
      <c r="K856" s="60"/>
    </row>
    <row r="857" spans="1:11" s="61" customFormat="1" ht="12">
      <c r="A857" s="182"/>
      <c r="B857" s="182"/>
      <c r="C857" s="182"/>
      <c r="D857" s="63" t="s">
        <v>499</v>
      </c>
      <c r="E857" s="64">
        <v>2000</v>
      </c>
      <c r="F857" s="64">
        <v>948</v>
      </c>
      <c r="G857" s="64">
        <f t="shared" si="55"/>
        <v>47.4</v>
      </c>
      <c r="H857" s="60"/>
      <c r="I857" s="60"/>
      <c r="J857" s="60"/>
      <c r="K857" s="60"/>
    </row>
    <row r="858" spans="1:11" s="61" customFormat="1" ht="12">
      <c r="A858" s="182"/>
      <c r="B858" s="182"/>
      <c r="C858" s="182"/>
      <c r="D858" s="63" t="s">
        <v>522</v>
      </c>
      <c r="E858" s="64">
        <v>200</v>
      </c>
      <c r="F858" s="64">
        <v>0</v>
      </c>
      <c r="G858" s="64">
        <f t="shared" si="55"/>
        <v>0</v>
      </c>
      <c r="H858" s="60"/>
      <c r="I858" s="60"/>
      <c r="J858" s="60"/>
      <c r="K858" s="60"/>
    </row>
    <row r="859" spans="1:11" s="61" customFormat="1" ht="27" customHeight="1">
      <c r="A859" s="182"/>
      <c r="B859" s="182"/>
      <c r="C859" s="182"/>
      <c r="D859" s="63" t="s">
        <v>532</v>
      </c>
      <c r="E859" s="64">
        <v>1000</v>
      </c>
      <c r="F859" s="64">
        <v>0</v>
      </c>
      <c r="G859" s="64">
        <f t="shared" si="55"/>
        <v>0</v>
      </c>
      <c r="H859" s="60"/>
      <c r="I859" s="60"/>
      <c r="J859" s="60"/>
      <c r="K859" s="60"/>
    </row>
    <row r="860" spans="1:11" s="61" customFormat="1" ht="12">
      <c r="A860" s="147"/>
      <c r="B860" s="147"/>
      <c r="C860" s="147"/>
      <c r="D860" s="63"/>
      <c r="E860" s="64"/>
      <c r="F860" s="64"/>
      <c r="G860" s="64"/>
      <c r="H860" s="60"/>
      <c r="I860" s="60"/>
      <c r="J860" s="60"/>
      <c r="K860" s="60"/>
    </row>
    <row r="861" spans="1:11" s="61" customFormat="1" ht="12">
      <c r="A861" s="144"/>
      <c r="B861" s="144"/>
      <c r="C861" s="144"/>
      <c r="D861" s="145" t="s">
        <v>34</v>
      </c>
      <c r="E861" s="146">
        <f>SUM(E862)</f>
        <v>117450</v>
      </c>
      <c r="F861" s="146">
        <f>SUM(F862)</f>
        <v>71705.75000000001</v>
      </c>
      <c r="G861" s="146">
        <f t="shared" si="55"/>
        <v>61.05214985100044</v>
      </c>
      <c r="H861" s="60"/>
      <c r="I861" s="60"/>
      <c r="J861" s="60"/>
      <c r="K861" s="60"/>
    </row>
    <row r="862" spans="1:11" s="61" customFormat="1" ht="12">
      <c r="A862" s="57"/>
      <c r="B862" s="57"/>
      <c r="C862" s="57"/>
      <c r="D862" s="58" t="s">
        <v>296</v>
      </c>
      <c r="E862" s="59">
        <f>SUM(E863,E865)</f>
        <v>117450</v>
      </c>
      <c r="F862" s="59">
        <f>SUM(F863,F865)</f>
        <v>71705.75000000001</v>
      </c>
      <c r="G862" s="59">
        <f aca="true" t="shared" si="58" ref="G862:G876">F862*100/E862</f>
        <v>61.05214985100044</v>
      </c>
      <c r="H862" s="60"/>
      <c r="I862" s="60"/>
      <c r="J862" s="60"/>
      <c r="K862" s="60"/>
    </row>
    <row r="863" spans="1:11" s="61" customFormat="1" ht="24">
      <c r="A863" s="182" t="s">
        <v>481</v>
      </c>
      <c r="B863" s="182"/>
      <c r="C863" s="182"/>
      <c r="D863" s="63" t="s">
        <v>397</v>
      </c>
      <c r="E863" s="64">
        <f>SUM(E864)</f>
        <v>4600</v>
      </c>
      <c r="F863" s="64">
        <f>SUM(F864)</f>
        <v>2005.77</v>
      </c>
      <c r="G863" s="64">
        <f t="shared" si="58"/>
        <v>43.60369565217391</v>
      </c>
      <c r="H863" s="60"/>
      <c r="I863" s="60"/>
      <c r="J863" s="60"/>
      <c r="K863" s="60"/>
    </row>
    <row r="864" spans="1:11" s="61" customFormat="1" ht="25.5" customHeight="1">
      <c r="A864" s="182"/>
      <c r="B864" s="182"/>
      <c r="C864" s="182"/>
      <c r="D864" s="63" t="s">
        <v>525</v>
      </c>
      <c r="E864" s="64">
        <v>4600</v>
      </c>
      <c r="F864" s="64">
        <v>2005.77</v>
      </c>
      <c r="G864" s="64">
        <f t="shared" si="58"/>
        <v>43.60369565217391</v>
      </c>
      <c r="H864" s="60"/>
      <c r="I864" s="60"/>
      <c r="J864" s="60"/>
      <c r="K864" s="60"/>
    </row>
    <row r="865" spans="1:11" s="61" customFormat="1" ht="24">
      <c r="A865" s="182"/>
      <c r="B865" s="182"/>
      <c r="C865" s="182"/>
      <c r="D865" s="63" t="s">
        <v>368</v>
      </c>
      <c r="E865" s="64">
        <f>SUM(E866,E871)</f>
        <v>112850</v>
      </c>
      <c r="F865" s="64">
        <f>SUM(F866,F871)</f>
        <v>69699.98000000001</v>
      </c>
      <c r="G865" s="64">
        <f t="shared" si="58"/>
        <v>61.76338502436864</v>
      </c>
      <c r="H865" s="60"/>
      <c r="I865" s="60"/>
      <c r="J865" s="60"/>
      <c r="K865" s="60"/>
    </row>
    <row r="866" spans="1:11" s="61" customFormat="1" ht="24">
      <c r="A866" s="182"/>
      <c r="B866" s="182"/>
      <c r="C866" s="182"/>
      <c r="D866" s="63" t="s">
        <v>35</v>
      </c>
      <c r="E866" s="64">
        <f>SUM(E867:E870)</f>
        <v>96650</v>
      </c>
      <c r="F866" s="64">
        <f>SUM(F867:F870)</f>
        <v>68260.88</v>
      </c>
      <c r="G866" s="64">
        <f t="shared" si="58"/>
        <v>70.62688049663736</v>
      </c>
      <c r="H866" s="60"/>
      <c r="I866" s="60"/>
      <c r="J866" s="60"/>
      <c r="K866" s="60"/>
    </row>
    <row r="867" spans="1:11" s="61" customFormat="1" ht="24">
      <c r="A867" s="182"/>
      <c r="B867" s="182"/>
      <c r="C867" s="182"/>
      <c r="D867" s="63" t="s">
        <v>496</v>
      </c>
      <c r="E867" s="64">
        <v>72992</v>
      </c>
      <c r="F867" s="64">
        <v>49362.16</v>
      </c>
      <c r="G867" s="64">
        <f t="shared" si="58"/>
        <v>67.6268084173608</v>
      </c>
      <c r="H867" s="60"/>
      <c r="I867" s="60"/>
      <c r="J867" s="60"/>
      <c r="K867" s="60"/>
    </row>
    <row r="868" spans="1:11" s="61" customFormat="1" ht="15" customHeight="1">
      <c r="A868" s="182"/>
      <c r="B868" s="182"/>
      <c r="C868" s="182"/>
      <c r="D868" s="63" t="s">
        <v>519</v>
      </c>
      <c r="E868" s="64">
        <v>8380</v>
      </c>
      <c r="F868" s="64">
        <v>8373.77</v>
      </c>
      <c r="G868" s="64">
        <f t="shared" si="58"/>
        <v>99.92565632458233</v>
      </c>
      <c r="H868" s="60"/>
      <c r="I868" s="60"/>
      <c r="J868" s="60"/>
      <c r="K868" s="60"/>
    </row>
    <row r="869" spans="1:11" s="61" customFormat="1" ht="15" customHeight="1">
      <c r="A869" s="182"/>
      <c r="B869" s="182"/>
      <c r="C869" s="182"/>
      <c r="D869" s="63" t="s">
        <v>514</v>
      </c>
      <c r="E869" s="64">
        <v>13372</v>
      </c>
      <c r="F869" s="64">
        <v>9961.27</v>
      </c>
      <c r="G869" s="64">
        <f t="shared" si="58"/>
        <v>74.49349386778343</v>
      </c>
      <c r="H869" s="60"/>
      <c r="I869" s="60"/>
      <c r="J869" s="60"/>
      <c r="K869" s="60"/>
    </row>
    <row r="870" spans="1:11" s="61" customFormat="1" ht="12">
      <c r="A870" s="182"/>
      <c r="B870" s="182"/>
      <c r="C870" s="182"/>
      <c r="D870" s="63" t="s">
        <v>515</v>
      </c>
      <c r="E870" s="73">
        <v>1906</v>
      </c>
      <c r="F870" s="73">
        <v>563.68</v>
      </c>
      <c r="G870" s="64">
        <f t="shared" si="58"/>
        <v>29.573976915005243</v>
      </c>
      <c r="H870" s="60"/>
      <c r="I870" s="60"/>
      <c r="J870" s="60"/>
      <c r="K870" s="60"/>
    </row>
    <row r="871" spans="1:11" s="61" customFormat="1" ht="27" customHeight="1">
      <c r="A871" s="182"/>
      <c r="B871" s="182"/>
      <c r="C871" s="182"/>
      <c r="D871" s="63" t="s">
        <v>51</v>
      </c>
      <c r="E871" s="73">
        <f>SUM(E872:E876)</f>
        <v>16200</v>
      </c>
      <c r="F871" s="73">
        <f>SUM(F872:F876)</f>
        <v>1439.1</v>
      </c>
      <c r="G871" s="64">
        <f t="shared" si="58"/>
        <v>8.883333333333333</v>
      </c>
      <c r="H871" s="60"/>
      <c r="I871" s="60"/>
      <c r="J871" s="60"/>
      <c r="K871" s="60"/>
    </row>
    <row r="872" spans="1:11" s="61" customFormat="1" ht="17.25" customHeight="1">
      <c r="A872" s="182"/>
      <c r="B872" s="182"/>
      <c r="C872" s="182"/>
      <c r="D872" s="63" t="s">
        <v>497</v>
      </c>
      <c r="E872" s="73">
        <v>5000</v>
      </c>
      <c r="F872" s="73">
        <v>0</v>
      </c>
      <c r="G872" s="64">
        <f t="shared" si="58"/>
        <v>0</v>
      </c>
      <c r="H872" s="60"/>
      <c r="I872" s="60"/>
      <c r="J872" s="60"/>
      <c r="K872" s="60"/>
    </row>
    <row r="873" spans="1:11" s="61" customFormat="1" ht="24">
      <c r="A873" s="182"/>
      <c r="B873" s="182"/>
      <c r="C873" s="182"/>
      <c r="D873" s="63" t="s">
        <v>521</v>
      </c>
      <c r="E873" s="73">
        <v>6000</v>
      </c>
      <c r="F873" s="73">
        <v>0</v>
      </c>
      <c r="G873" s="64">
        <f t="shared" si="58"/>
        <v>0</v>
      </c>
      <c r="H873" s="60"/>
      <c r="I873" s="60"/>
      <c r="J873" s="60"/>
      <c r="K873" s="60"/>
    </row>
    <row r="874" spans="1:11" s="61" customFormat="1" ht="12">
      <c r="A874" s="182"/>
      <c r="B874" s="182"/>
      <c r="C874" s="182"/>
      <c r="D874" s="63" t="s">
        <v>499</v>
      </c>
      <c r="E874" s="73">
        <v>4000</v>
      </c>
      <c r="F874" s="73">
        <v>1439.1</v>
      </c>
      <c r="G874" s="64">
        <f t="shared" si="58"/>
        <v>35.9775</v>
      </c>
      <c r="H874" s="60"/>
      <c r="I874" s="60"/>
      <c r="J874" s="60"/>
      <c r="K874" s="60"/>
    </row>
    <row r="875" spans="1:11" s="61" customFormat="1" ht="12">
      <c r="A875" s="182"/>
      <c r="B875" s="182"/>
      <c r="C875" s="182"/>
      <c r="D875" s="63" t="s">
        <v>522</v>
      </c>
      <c r="E875" s="73">
        <v>200</v>
      </c>
      <c r="F875" s="73">
        <v>0</v>
      </c>
      <c r="G875" s="64">
        <f t="shared" si="58"/>
        <v>0</v>
      </c>
      <c r="H875" s="60"/>
      <c r="I875" s="60"/>
      <c r="J875" s="60"/>
      <c r="K875" s="60"/>
    </row>
    <row r="876" spans="1:11" s="61" customFormat="1" ht="24.75" customHeight="1">
      <c r="A876" s="182"/>
      <c r="B876" s="182"/>
      <c r="C876" s="182"/>
      <c r="D876" s="63" t="s">
        <v>532</v>
      </c>
      <c r="E876" s="73">
        <v>1000</v>
      </c>
      <c r="F876" s="73">
        <v>0</v>
      </c>
      <c r="G876" s="64">
        <f t="shared" si="58"/>
        <v>0</v>
      </c>
      <c r="H876" s="60"/>
      <c r="I876" s="60"/>
      <c r="J876" s="60"/>
      <c r="K876" s="60"/>
    </row>
    <row r="877" spans="1:11" s="61" customFormat="1" ht="12">
      <c r="A877" s="62"/>
      <c r="B877" s="62"/>
      <c r="C877" s="62"/>
      <c r="D877" s="63"/>
      <c r="E877" s="64"/>
      <c r="F877" s="64"/>
      <c r="G877" s="64"/>
      <c r="H877" s="60"/>
      <c r="I877" s="60"/>
      <c r="J877" s="60"/>
      <c r="K877" s="60"/>
    </row>
    <row r="878" spans="1:11" s="56" customFormat="1" ht="12">
      <c r="A878" s="52"/>
      <c r="B878" s="52"/>
      <c r="C878" s="52">
        <v>80195</v>
      </c>
      <c r="D878" s="53" t="s">
        <v>295</v>
      </c>
      <c r="E878" s="54">
        <f>SUM(E879)</f>
        <v>486136.45</v>
      </c>
      <c r="F878" s="54">
        <f>SUM(F879)</f>
        <v>85119.25</v>
      </c>
      <c r="G878" s="54">
        <f aca="true" t="shared" si="59" ref="G878:G941">F878*100/E878</f>
        <v>17.509333027794973</v>
      </c>
      <c r="H878" s="55"/>
      <c r="I878" s="55"/>
      <c r="J878" s="55"/>
      <c r="K878" s="55"/>
    </row>
    <row r="879" spans="1:11" s="61" customFormat="1" ht="12">
      <c r="A879" s="57"/>
      <c r="B879" s="57"/>
      <c r="C879" s="57"/>
      <c r="D879" s="58" t="s">
        <v>296</v>
      </c>
      <c r="E879" s="59">
        <f>SUM(E880)</f>
        <v>486136.45</v>
      </c>
      <c r="F879" s="59">
        <f>SUM(F880)</f>
        <v>85119.25</v>
      </c>
      <c r="G879" s="59">
        <f t="shared" si="59"/>
        <v>17.509333027794973</v>
      </c>
      <c r="H879" s="60"/>
      <c r="I879" s="60"/>
      <c r="J879" s="60"/>
      <c r="K879" s="60"/>
    </row>
    <row r="880" spans="1:11" s="61" customFormat="1" ht="24">
      <c r="A880" s="183" t="s">
        <v>481</v>
      </c>
      <c r="B880" s="184"/>
      <c r="C880" s="185"/>
      <c r="D880" s="63" t="s">
        <v>367</v>
      </c>
      <c r="E880" s="64">
        <f>SUM(E881,E884)</f>
        <v>486136.45</v>
      </c>
      <c r="F880" s="64">
        <f>SUM(F881,F884)</f>
        <v>85119.25</v>
      </c>
      <c r="G880" s="64">
        <f t="shared" si="59"/>
        <v>17.509333027794973</v>
      </c>
      <c r="H880" s="60"/>
      <c r="I880" s="60"/>
      <c r="J880" s="60"/>
      <c r="K880" s="60"/>
    </row>
    <row r="881" spans="1:11" s="61" customFormat="1" ht="24">
      <c r="A881" s="186"/>
      <c r="B881" s="187"/>
      <c r="C881" s="188"/>
      <c r="D881" s="63" t="s">
        <v>31</v>
      </c>
      <c r="E881" s="64">
        <f>SUM(E882:E883)</f>
        <v>371822.45</v>
      </c>
      <c r="F881" s="64">
        <f>SUM(F882:F883)</f>
        <v>0</v>
      </c>
      <c r="G881" s="64">
        <f t="shared" si="59"/>
        <v>0</v>
      </c>
      <c r="H881" s="60"/>
      <c r="I881" s="60"/>
      <c r="J881" s="60"/>
      <c r="K881" s="60"/>
    </row>
    <row r="882" spans="1:11" s="69" customFormat="1" ht="24">
      <c r="A882" s="186"/>
      <c r="B882" s="187"/>
      <c r="C882" s="188"/>
      <c r="D882" s="63" t="s">
        <v>496</v>
      </c>
      <c r="E882" s="67">
        <f>SUM(E924)</f>
        <v>371222.45</v>
      </c>
      <c r="F882" s="67">
        <f>SUM(F924)</f>
        <v>0</v>
      </c>
      <c r="G882" s="67">
        <f t="shared" si="59"/>
        <v>0</v>
      </c>
      <c r="H882" s="68"/>
      <c r="I882" s="68"/>
      <c r="J882" s="68"/>
      <c r="K882" s="68"/>
    </row>
    <row r="883" spans="1:11" s="69" customFormat="1" ht="10.5" customHeight="1">
      <c r="A883" s="186"/>
      <c r="B883" s="187"/>
      <c r="C883" s="188"/>
      <c r="D883" s="63" t="s">
        <v>508</v>
      </c>
      <c r="E883" s="67">
        <f>SUM(E925)</f>
        <v>600</v>
      </c>
      <c r="F883" s="67">
        <f>SUM(F925)</f>
        <v>0</v>
      </c>
      <c r="G883" s="67">
        <f t="shared" si="59"/>
        <v>0</v>
      </c>
      <c r="H883" s="68"/>
      <c r="I883" s="68"/>
      <c r="J883" s="68"/>
      <c r="K883" s="68"/>
    </row>
    <row r="884" spans="1:11" s="61" customFormat="1" ht="35.25" customHeight="1">
      <c r="A884" s="186"/>
      <c r="B884" s="187"/>
      <c r="C884" s="188"/>
      <c r="D884" s="63" t="s">
        <v>395</v>
      </c>
      <c r="E884" s="64">
        <f>SUM(E885:E886)</f>
        <v>114314</v>
      </c>
      <c r="F884" s="64">
        <f>SUM(F885:F886)</f>
        <v>85119.25</v>
      </c>
      <c r="G884" s="64">
        <f t="shared" si="59"/>
        <v>74.46091467361828</v>
      </c>
      <c r="H884" s="60"/>
      <c r="I884" s="60"/>
      <c r="J884" s="60"/>
      <c r="K884" s="60"/>
    </row>
    <row r="885" spans="1:11" s="61" customFormat="1" ht="23.25" customHeight="1">
      <c r="A885" s="186"/>
      <c r="B885" s="187"/>
      <c r="C885" s="188"/>
      <c r="D885" s="63" t="s">
        <v>523</v>
      </c>
      <c r="E885" s="73">
        <f>SUM(E894,E900,E906,E912,E918,)</f>
        <v>114303</v>
      </c>
      <c r="F885" s="73">
        <f>SUM(F894,F900,F906,F912,F918)</f>
        <v>85108.25</v>
      </c>
      <c r="G885" s="73">
        <f t="shared" si="59"/>
        <v>74.4584569083926</v>
      </c>
      <c r="H885" s="60"/>
      <c r="I885" s="60"/>
      <c r="J885" s="60"/>
      <c r="K885" s="60"/>
    </row>
    <row r="886" spans="1:11" s="61" customFormat="1" ht="88.5" customHeight="1">
      <c r="A886" s="189"/>
      <c r="B886" s="190"/>
      <c r="C886" s="191"/>
      <c r="D886" s="72" t="s">
        <v>97</v>
      </c>
      <c r="E886" s="73">
        <f>SUM(E927)</f>
        <v>11</v>
      </c>
      <c r="F886" s="73">
        <f>SUM(F927)</f>
        <v>11</v>
      </c>
      <c r="G886" s="73">
        <f t="shared" si="59"/>
        <v>100</v>
      </c>
      <c r="H886" s="60"/>
      <c r="I886" s="60"/>
      <c r="J886" s="60"/>
      <c r="K886" s="60"/>
    </row>
    <row r="887" spans="1:11" s="12" customFormat="1" ht="12">
      <c r="A887" s="20"/>
      <c r="B887" s="20"/>
      <c r="C887" s="20"/>
      <c r="D887" s="9"/>
      <c r="E887" s="10"/>
      <c r="F887" s="10"/>
      <c r="G887" s="10"/>
      <c r="H887" s="11"/>
      <c r="I887" s="11"/>
      <c r="J887" s="11"/>
      <c r="K887" s="11"/>
    </row>
    <row r="888" spans="1:11" s="12" customFormat="1" ht="24">
      <c r="A888" s="20"/>
      <c r="B888" s="20"/>
      <c r="C888" s="20"/>
      <c r="D888" s="162" t="s">
        <v>412</v>
      </c>
      <c r="E888" s="10"/>
      <c r="F888" s="10"/>
      <c r="G888" s="10"/>
      <c r="H888" s="11"/>
      <c r="I888" s="11"/>
      <c r="J888" s="11"/>
      <c r="K888" s="11"/>
    </row>
    <row r="889" spans="1:11" s="12" customFormat="1" ht="12">
      <c r="A889" s="8"/>
      <c r="B889" s="8"/>
      <c r="C889" s="8"/>
      <c r="D889" s="9"/>
      <c r="E889" s="10"/>
      <c r="F889" s="10"/>
      <c r="G889" s="10"/>
      <c r="H889" s="11"/>
      <c r="I889" s="11"/>
      <c r="J889" s="11"/>
      <c r="K889" s="11"/>
    </row>
    <row r="890" spans="1:11" s="61" customFormat="1" ht="36">
      <c r="A890" s="144"/>
      <c r="B890" s="144"/>
      <c r="C890" s="144"/>
      <c r="D890" s="145" t="s">
        <v>411</v>
      </c>
      <c r="E890" s="146">
        <f>SUM(E891)</f>
        <v>11100</v>
      </c>
      <c r="F890" s="146">
        <f>SUM(F891)</f>
        <v>11100</v>
      </c>
      <c r="G890" s="146">
        <f t="shared" si="59"/>
        <v>100</v>
      </c>
      <c r="H890" s="60"/>
      <c r="I890" s="60"/>
      <c r="J890" s="60"/>
      <c r="K890" s="60"/>
    </row>
    <row r="891" spans="1:11" s="61" customFormat="1" ht="12">
      <c r="A891" s="57"/>
      <c r="B891" s="57"/>
      <c r="C891" s="57"/>
      <c r="D891" s="58" t="s">
        <v>296</v>
      </c>
      <c r="E891" s="59">
        <f>SUM(E892)</f>
        <v>11100</v>
      </c>
      <c r="F891" s="59">
        <f>SUM(F892)</f>
        <v>11100</v>
      </c>
      <c r="G891" s="59">
        <f t="shared" si="59"/>
        <v>100</v>
      </c>
      <c r="H891" s="60"/>
      <c r="I891" s="60"/>
      <c r="J891" s="60"/>
      <c r="K891" s="60"/>
    </row>
    <row r="892" spans="1:11" s="61" customFormat="1" ht="24">
      <c r="A892" s="182" t="s">
        <v>481</v>
      </c>
      <c r="B892" s="182"/>
      <c r="C892" s="182"/>
      <c r="D892" s="63" t="s">
        <v>367</v>
      </c>
      <c r="E892" s="64">
        <f>SUM(E893:E893)</f>
        <v>11100</v>
      </c>
      <c r="F892" s="64">
        <f>SUM(F893:F893)</f>
        <v>11100</v>
      </c>
      <c r="G892" s="64">
        <f t="shared" si="59"/>
        <v>100</v>
      </c>
      <c r="H892" s="60"/>
      <c r="I892" s="60"/>
      <c r="J892" s="60"/>
      <c r="K892" s="60"/>
    </row>
    <row r="893" spans="1:11" s="61" customFormat="1" ht="29.25" customHeight="1">
      <c r="A893" s="182"/>
      <c r="B893" s="182"/>
      <c r="C893" s="182"/>
      <c r="D893" s="63" t="s">
        <v>393</v>
      </c>
      <c r="E893" s="64">
        <f>SUM(E894:E894)</f>
        <v>11100</v>
      </c>
      <c r="F893" s="64">
        <f>SUM(F894:F894)</f>
        <v>11100</v>
      </c>
      <c r="G893" s="64">
        <f t="shared" si="59"/>
        <v>100</v>
      </c>
      <c r="H893" s="60"/>
      <c r="I893" s="60"/>
      <c r="J893" s="60"/>
      <c r="K893" s="60"/>
    </row>
    <row r="894" spans="1:11" s="61" customFormat="1" ht="26.25" customHeight="1">
      <c r="A894" s="182"/>
      <c r="B894" s="182"/>
      <c r="C894" s="182"/>
      <c r="D894" s="63" t="s">
        <v>523</v>
      </c>
      <c r="E894" s="73">
        <v>11100</v>
      </c>
      <c r="F894" s="73">
        <v>11100</v>
      </c>
      <c r="G894" s="73">
        <f t="shared" si="59"/>
        <v>100</v>
      </c>
      <c r="H894" s="60"/>
      <c r="I894" s="60"/>
      <c r="J894" s="60"/>
      <c r="K894" s="60"/>
    </row>
    <row r="895" spans="1:11" s="12" customFormat="1" ht="12">
      <c r="A895" s="8"/>
      <c r="B895" s="8"/>
      <c r="C895" s="8"/>
      <c r="D895" s="9"/>
      <c r="E895" s="10"/>
      <c r="F895" s="10"/>
      <c r="G895" s="10"/>
      <c r="H895" s="11"/>
      <c r="I895" s="11"/>
      <c r="J895" s="11"/>
      <c r="K895" s="11"/>
    </row>
    <row r="896" spans="1:11" s="61" customFormat="1" ht="24">
      <c r="A896" s="144"/>
      <c r="B896" s="144"/>
      <c r="C896" s="144"/>
      <c r="D896" s="145" t="s">
        <v>408</v>
      </c>
      <c r="E896" s="146">
        <f>SUM(E897)</f>
        <v>9843</v>
      </c>
      <c r="F896" s="146">
        <f>SUM(F897)</f>
        <v>7382.25</v>
      </c>
      <c r="G896" s="146">
        <f t="shared" si="59"/>
        <v>75</v>
      </c>
      <c r="H896" s="60"/>
      <c r="I896" s="60"/>
      <c r="J896" s="60"/>
      <c r="K896" s="60"/>
    </row>
    <row r="897" spans="1:11" s="61" customFormat="1" ht="12">
      <c r="A897" s="57"/>
      <c r="B897" s="57"/>
      <c r="C897" s="57"/>
      <c r="D897" s="58" t="s">
        <v>296</v>
      </c>
      <c r="E897" s="59">
        <f>SUM(E898)</f>
        <v>9843</v>
      </c>
      <c r="F897" s="59">
        <f>SUM(F898)</f>
        <v>7382.25</v>
      </c>
      <c r="G897" s="59">
        <f t="shared" si="59"/>
        <v>75</v>
      </c>
      <c r="H897" s="60"/>
      <c r="I897" s="60"/>
      <c r="J897" s="60"/>
      <c r="K897" s="60"/>
    </row>
    <row r="898" spans="1:11" s="61" customFormat="1" ht="24">
      <c r="A898" s="182" t="s">
        <v>481</v>
      </c>
      <c r="B898" s="182"/>
      <c r="C898" s="182"/>
      <c r="D898" s="63" t="s">
        <v>367</v>
      </c>
      <c r="E898" s="64">
        <f>SUM(E899:E899)</f>
        <v>9843</v>
      </c>
      <c r="F898" s="64">
        <f>SUM(F899:F899)</f>
        <v>7382.25</v>
      </c>
      <c r="G898" s="64">
        <f t="shared" si="59"/>
        <v>75</v>
      </c>
      <c r="H898" s="60"/>
      <c r="I898" s="60"/>
      <c r="J898" s="60"/>
      <c r="K898" s="60"/>
    </row>
    <row r="899" spans="1:11" s="61" customFormat="1" ht="27.75" customHeight="1">
      <c r="A899" s="182"/>
      <c r="B899" s="182"/>
      <c r="C899" s="182"/>
      <c r="D899" s="63" t="s">
        <v>393</v>
      </c>
      <c r="E899" s="64">
        <f>SUM(E900:E900)</f>
        <v>9843</v>
      </c>
      <c r="F899" s="64">
        <f>SUM(F900:F900)</f>
        <v>7382.25</v>
      </c>
      <c r="G899" s="64">
        <f t="shared" si="59"/>
        <v>75</v>
      </c>
      <c r="H899" s="60"/>
      <c r="I899" s="60"/>
      <c r="J899" s="60"/>
      <c r="K899" s="60"/>
    </row>
    <row r="900" spans="1:11" s="61" customFormat="1" ht="28.5" customHeight="1">
      <c r="A900" s="182"/>
      <c r="B900" s="182"/>
      <c r="C900" s="182"/>
      <c r="D900" s="63" t="s">
        <v>523</v>
      </c>
      <c r="E900" s="73">
        <v>9843</v>
      </c>
      <c r="F900" s="73">
        <v>7382.25</v>
      </c>
      <c r="G900" s="73">
        <f t="shared" si="59"/>
        <v>75</v>
      </c>
      <c r="H900" s="60"/>
      <c r="I900" s="60"/>
      <c r="J900" s="60"/>
      <c r="K900" s="60"/>
    </row>
    <row r="901" spans="1:11" s="61" customFormat="1" ht="12">
      <c r="A901" s="70"/>
      <c r="B901" s="70"/>
      <c r="C901" s="70"/>
      <c r="D901" s="72"/>
      <c r="E901" s="73"/>
      <c r="F901" s="73"/>
      <c r="G901" s="73"/>
      <c r="H901" s="60"/>
      <c r="I901" s="60"/>
      <c r="J901" s="60"/>
      <c r="K901" s="60"/>
    </row>
    <row r="902" spans="1:11" s="61" customFormat="1" ht="12">
      <c r="A902" s="144"/>
      <c r="B902" s="144"/>
      <c r="C902" s="144"/>
      <c r="D902" s="145" t="s">
        <v>409</v>
      </c>
      <c r="E902" s="146">
        <f>SUM(E903)</f>
        <v>1930</v>
      </c>
      <c r="F902" s="146">
        <f>SUM(F903)</f>
        <v>1930</v>
      </c>
      <c r="G902" s="146">
        <f t="shared" si="59"/>
        <v>100</v>
      </c>
      <c r="H902" s="60"/>
      <c r="I902" s="60"/>
      <c r="J902" s="60"/>
      <c r="K902" s="60"/>
    </row>
    <row r="903" spans="1:11" s="61" customFormat="1" ht="12">
      <c r="A903" s="57"/>
      <c r="B903" s="57"/>
      <c r="C903" s="57"/>
      <c r="D903" s="58" t="s">
        <v>296</v>
      </c>
      <c r="E903" s="59">
        <f>SUM(E904)</f>
        <v>1930</v>
      </c>
      <c r="F903" s="59">
        <f>SUM(F904)</f>
        <v>1930</v>
      </c>
      <c r="G903" s="59">
        <f t="shared" si="59"/>
        <v>100</v>
      </c>
      <c r="H903" s="60"/>
      <c r="I903" s="60"/>
      <c r="J903" s="60"/>
      <c r="K903" s="60"/>
    </row>
    <row r="904" spans="1:11" s="61" customFormat="1" ht="24">
      <c r="A904" s="182" t="s">
        <v>481</v>
      </c>
      <c r="B904" s="182"/>
      <c r="C904" s="182"/>
      <c r="D904" s="63" t="s">
        <v>367</v>
      </c>
      <c r="E904" s="64">
        <f>SUM(E905:E905)</f>
        <v>1930</v>
      </c>
      <c r="F904" s="64">
        <f>SUM(F905:F905)</f>
        <v>1930</v>
      </c>
      <c r="G904" s="64">
        <f t="shared" si="59"/>
        <v>100</v>
      </c>
      <c r="H904" s="60"/>
      <c r="I904" s="60"/>
      <c r="J904" s="60"/>
      <c r="K904" s="60"/>
    </row>
    <row r="905" spans="1:11" s="61" customFormat="1" ht="25.5" customHeight="1">
      <c r="A905" s="182"/>
      <c r="B905" s="182"/>
      <c r="C905" s="182"/>
      <c r="D905" s="63" t="s">
        <v>393</v>
      </c>
      <c r="E905" s="64">
        <f>SUM(E906:E906)</f>
        <v>1930</v>
      </c>
      <c r="F905" s="64">
        <f>SUM(F906:F906)</f>
        <v>1930</v>
      </c>
      <c r="G905" s="64">
        <f t="shared" si="59"/>
        <v>100</v>
      </c>
      <c r="H905" s="60"/>
      <c r="I905" s="60"/>
      <c r="J905" s="60"/>
      <c r="K905" s="60"/>
    </row>
    <row r="906" spans="1:11" s="61" customFormat="1" ht="27" customHeight="1">
      <c r="A906" s="182"/>
      <c r="B906" s="182"/>
      <c r="C906" s="182"/>
      <c r="D906" s="63" t="s">
        <v>523</v>
      </c>
      <c r="E906" s="73">
        <v>1930</v>
      </c>
      <c r="F906" s="73">
        <v>1930</v>
      </c>
      <c r="G906" s="73">
        <f t="shared" si="59"/>
        <v>100</v>
      </c>
      <c r="H906" s="60"/>
      <c r="I906" s="60"/>
      <c r="J906" s="60"/>
      <c r="K906" s="60"/>
    </row>
    <row r="907" spans="1:11" s="61" customFormat="1" ht="12">
      <c r="A907" s="70"/>
      <c r="B907" s="70"/>
      <c r="C907" s="70"/>
      <c r="D907" s="72"/>
      <c r="E907" s="73"/>
      <c r="F907" s="73"/>
      <c r="G907" s="73"/>
      <c r="H907" s="60"/>
      <c r="I907" s="60"/>
      <c r="J907" s="60"/>
      <c r="K907" s="60"/>
    </row>
    <row r="908" spans="1:11" s="61" customFormat="1" ht="12">
      <c r="A908" s="144"/>
      <c r="B908" s="144"/>
      <c r="C908" s="144"/>
      <c r="D908" s="145" t="s">
        <v>33</v>
      </c>
      <c r="E908" s="146">
        <f aca="true" t="shared" si="60" ref="E908:F911">SUM(E909)</f>
        <v>61430</v>
      </c>
      <c r="F908" s="146">
        <f t="shared" si="60"/>
        <v>42196</v>
      </c>
      <c r="G908" s="146">
        <f t="shared" si="59"/>
        <v>68.68956535894515</v>
      </c>
      <c r="H908" s="60"/>
      <c r="I908" s="60"/>
      <c r="J908" s="60"/>
      <c r="K908" s="60"/>
    </row>
    <row r="909" spans="1:11" s="61" customFormat="1" ht="12">
      <c r="A909" s="57"/>
      <c r="B909" s="57"/>
      <c r="C909" s="57"/>
      <c r="D909" s="58" t="s">
        <v>296</v>
      </c>
      <c r="E909" s="59">
        <f t="shared" si="60"/>
        <v>61430</v>
      </c>
      <c r="F909" s="59">
        <f t="shared" si="60"/>
        <v>42196</v>
      </c>
      <c r="G909" s="59">
        <f t="shared" si="59"/>
        <v>68.68956535894515</v>
      </c>
      <c r="H909" s="60"/>
      <c r="I909" s="60"/>
      <c r="J909" s="60"/>
      <c r="K909" s="60"/>
    </row>
    <row r="910" spans="1:11" s="61" customFormat="1" ht="24">
      <c r="A910" s="182" t="s">
        <v>481</v>
      </c>
      <c r="B910" s="182"/>
      <c r="C910" s="182"/>
      <c r="D910" s="63" t="s">
        <v>367</v>
      </c>
      <c r="E910" s="64">
        <f t="shared" si="60"/>
        <v>61430</v>
      </c>
      <c r="F910" s="64">
        <f t="shared" si="60"/>
        <v>42196</v>
      </c>
      <c r="G910" s="64">
        <f t="shared" si="59"/>
        <v>68.68956535894515</v>
      </c>
      <c r="H910" s="60"/>
      <c r="I910" s="60"/>
      <c r="J910" s="60"/>
      <c r="K910" s="60"/>
    </row>
    <row r="911" spans="1:11" s="61" customFormat="1" ht="25.5" customHeight="1">
      <c r="A911" s="182"/>
      <c r="B911" s="182"/>
      <c r="C911" s="182"/>
      <c r="D911" s="63" t="s">
        <v>393</v>
      </c>
      <c r="E911" s="64">
        <f t="shared" si="60"/>
        <v>61430</v>
      </c>
      <c r="F911" s="64">
        <f t="shared" si="60"/>
        <v>42196</v>
      </c>
      <c r="G911" s="64">
        <f t="shared" si="59"/>
        <v>68.68956535894515</v>
      </c>
      <c r="H911" s="60"/>
      <c r="I911" s="60"/>
      <c r="J911" s="60"/>
      <c r="K911" s="60"/>
    </row>
    <row r="912" spans="1:11" s="61" customFormat="1" ht="28.5" customHeight="1">
      <c r="A912" s="182"/>
      <c r="B912" s="182"/>
      <c r="C912" s="182"/>
      <c r="D912" s="63" t="s">
        <v>523</v>
      </c>
      <c r="E912" s="73">
        <v>61430</v>
      </c>
      <c r="F912" s="73">
        <v>42196</v>
      </c>
      <c r="G912" s="73">
        <f t="shared" si="59"/>
        <v>68.68956535894515</v>
      </c>
      <c r="H912" s="60"/>
      <c r="I912" s="60"/>
      <c r="J912" s="60"/>
      <c r="K912" s="60"/>
    </row>
    <row r="913" spans="1:11" s="61" customFormat="1" ht="12">
      <c r="A913" s="70"/>
      <c r="B913" s="70"/>
      <c r="C913" s="70"/>
      <c r="D913" s="72"/>
      <c r="E913" s="73"/>
      <c r="F913" s="73"/>
      <c r="G913" s="73"/>
      <c r="H913" s="60"/>
      <c r="I913" s="60"/>
      <c r="J913" s="60"/>
      <c r="K913" s="60"/>
    </row>
    <row r="914" spans="1:11" s="61" customFormat="1" ht="12">
      <c r="A914" s="144"/>
      <c r="B914" s="144"/>
      <c r="C914" s="144"/>
      <c r="D914" s="145" t="s">
        <v>34</v>
      </c>
      <c r="E914" s="146">
        <f aca="true" t="shared" si="61" ref="E914:F917">SUM(E915)</f>
        <v>30000</v>
      </c>
      <c r="F914" s="146">
        <f t="shared" si="61"/>
        <v>22500</v>
      </c>
      <c r="G914" s="146">
        <f t="shared" si="59"/>
        <v>75</v>
      </c>
      <c r="H914" s="60"/>
      <c r="I914" s="60"/>
      <c r="J914" s="60"/>
      <c r="K914" s="60"/>
    </row>
    <row r="915" spans="1:11" s="61" customFormat="1" ht="12">
      <c r="A915" s="57"/>
      <c r="B915" s="57"/>
      <c r="C915" s="57"/>
      <c r="D915" s="58" t="s">
        <v>296</v>
      </c>
      <c r="E915" s="59">
        <f t="shared" si="61"/>
        <v>30000</v>
      </c>
      <c r="F915" s="59">
        <f t="shared" si="61"/>
        <v>22500</v>
      </c>
      <c r="G915" s="59">
        <f t="shared" si="59"/>
        <v>75</v>
      </c>
      <c r="H915" s="60"/>
      <c r="I915" s="60"/>
      <c r="J915" s="60"/>
      <c r="K915" s="60"/>
    </row>
    <row r="916" spans="1:11" s="61" customFormat="1" ht="24">
      <c r="A916" s="182" t="s">
        <v>481</v>
      </c>
      <c r="B916" s="182"/>
      <c r="C916" s="182"/>
      <c r="D916" s="63" t="s">
        <v>367</v>
      </c>
      <c r="E916" s="64">
        <f t="shared" si="61"/>
        <v>30000</v>
      </c>
      <c r="F916" s="64">
        <f t="shared" si="61"/>
        <v>22500</v>
      </c>
      <c r="G916" s="64">
        <f t="shared" si="59"/>
        <v>75</v>
      </c>
      <c r="H916" s="60"/>
      <c r="I916" s="60"/>
      <c r="J916" s="60"/>
      <c r="K916" s="60"/>
    </row>
    <row r="917" spans="1:11" s="61" customFormat="1" ht="27.75" customHeight="1">
      <c r="A917" s="182"/>
      <c r="B917" s="182"/>
      <c r="C917" s="182"/>
      <c r="D917" s="63" t="s">
        <v>393</v>
      </c>
      <c r="E917" s="64">
        <f t="shared" si="61"/>
        <v>30000</v>
      </c>
      <c r="F917" s="64">
        <f t="shared" si="61"/>
        <v>22500</v>
      </c>
      <c r="G917" s="64">
        <f t="shared" si="59"/>
        <v>75</v>
      </c>
      <c r="H917" s="60"/>
      <c r="I917" s="60"/>
      <c r="J917" s="60"/>
      <c r="K917" s="60"/>
    </row>
    <row r="918" spans="1:11" s="61" customFormat="1" ht="28.5" customHeight="1">
      <c r="A918" s="182"/>
      <c r="B918" s="182"/>
      <c r="C918" s="182"/>
      <c r="D918" s="63" t="s">
        <v>523</v>
      </c>
      <c r="E918" s="73">
        <v>30000</v>
      </c>
      <c r="F918" s="73">
        <v>22500</v>
      </c>
      <c r="G918" s="73">
        <f t="shared" si="59"/>
        <v>75</v>
      </c>
      <c r="H918" s="60"/>
      <c r="I918" s="60"/>
      <c r="J918" s="60"/>
      <c r="K918" s="60"/>
    </row>
    <row r="919" spans="1:11" s="61" customFormat="1" ht="12">
      <c r="A919" s="70"/>
      <c r="B919" s="70"/>
      <c r="C919" s="70"/>
      <c r="D919" s="72"/>
      <c r="E919" s="73"/>
      <c r="F919" s="73"/>
      <c r="G919" s="73"/>
      <c r="H919" s="60"/>
      <c r="I919" s="60"/>
      <c r="J919" s="60"/>
      <c r="K919" s="60"/>
    </row>
    <row r="920" spans="1:11" s="61" customFormat="1" ht="24">
      <c r="A920" s="144"/>
      <c r="B920" s="144"/>
      <c r="C920" s="144"/>
      <c r="D920" s="145" t="s">
        <v>439</v>
      </c>
      <c r="E920" s="146">
        <f>SUM(E921)</f>
        <v>371833.45</v>
      </c>
      <c r="F920" s="146">
        <f>SUM(F921)</f>
        <v>11</v>
      </c>
      <c r="G920" s="146">
        <f t="shared" si="59"/>
        <v>0.0029583137289020123</v>
      </c>
      <c r="H920" s="60"/>
      <c r="I920" s="60"/>
      <c r="J920" s="60"/>
      <c r="K920" s="60"/>
    </row>
    <row r="921" spans="1:11" s="61" customFormat="1" ht="12">
      <c r="A921" s="57"/>
      <c r="B921" s="57"/>
      <c r="C921" s="57"/>
      <c r="D921" s="58" t="s">
        <v>296</v>
      </c>
      <c r="E921" s="59">
        <f>SUM(E922)</f>
        <v>371833.45</v>
      </c>
      <c r="F921" s="59">
        <f>SUM(F922)</f>
        <v>11</v>
      </c>
      <c r="G921" s="59">
        <f t="shared" si="59"/>
        <v>0.0029583137289020123</v>
      </c>
      <c r="H921" s="60"/>
      <c r="I921" s="60"/>
      <c r="J921" s="60"/>
      <c r="K921" s="60"/>
    </row>
    <row r="922" spans="1:11" s="61" customFormat="1" ht="24">
      <c r="A922" s="183" t="s">
        <v>481</v>
      </c>
      <c r="B922" s="184"/>
      <c r="C922" s="185"/>
      <c r="D922" s="63" t="s">
        <v>367</v>
      </c>
      <c r="E922" s="64">
        <f>SUM(E923,E926)</f>
        <v>371833.45</v>
      </c>
      <c r="F922" s="64">
        <f>SUM(F923,F926)</f>
        <v>11</v>
      </c>
      <c r="G922" s="64">
        <f t="shared" si="59"/>
        <v>0.0029583137289020123</v>
      </c>
      <c r="H922" s="60"/>
      <c r="I922" s="60"/>
      <c r="J922" s="60"/>
      <c r="K922" s="60"/>
    </row>
    <row r="923" spans="1:11" s="61" customFormat="1" ht="24">
      <c r="A923" s="186"/>
      <c r="B923" s="187"/>
      <c r="C923" s="188"/>
      <c r="D923" s="63" t="s">
        <v>399</v>
      </c>
      <c r="E923" s="64">
        <f>SUM(E924:E925)</f>
        <v>371822.45</v>
      </c>
      <c r="F923" s="64">
        <f>SUM(F924:F925)</f>
        <v>0</v>
      </c>
      <c r="G923" s="64">
        <f t="shared" si="59"/>
        <v>0</v>
      </c>
      <c r="H923" s="60"/>
      <c r="I923" s="60"/>
      <c r="J923" s="60"/>
      <c r="K923" s="60"/>
    </row>
    <row r="924" spans="1:11" s="61" customFormat="1" ht="24">
      <c r="A924" s="186"/>
      <c r="B924" s="187"/>
      <c r="C924" s="188"/>
      <c r="D924" s="63" t="s">
        <v>496</v>
      </c>
      <c r="E924" s="64">
        <v>371222.45</v>
      </c>
      <c r="F924" s="64">
        <v>0</v>
      </c>
      <c r="G924" s="64">
        <f t="shared" si="59"/>
        <v>0</v>
      </c>
      <c r="H924" s="60"/>
      <c r="I924" s="60"/>
      <c r="J924" s="60"/>
      <c r="K924" s="60"/>
    </row>
    <row r="925" spans="1:11" s="61" customFormat="1" ht="15" customHeight="1">
      <c r="A925" s="186"/>
      <c r="B925" s="187"/>
      <c r="C925" s="188"/>
      <c r="D925" s="63" t="s">
        <v>508</v>
      </c>
      <c r="E925" s="64">
        <v>600</v>
      </c>
      <c r="F925" s="64">
        <v>0</v>
      </c>
      <c r="G925" s="64">
        <f t="shared" si="59"/>
        <v>0</v>
      </c>
      <c r="H925" s="60"/>
      <c r="I925" s="60"/>
      <c r="J925" s="60"/>
      <c r="K925" s="60"/>
    </row>
    <row r="926" spans="1:11" s="61" customFormat="1" ht="26.25" customHeight="1">
      <c r="A926" s="186"/>
      <c r="B926" s="187"/>
      <c r="C926" s="188"/>
      <c r="D926" s="72" t="s">
        <v>96</v>
      </c>
      <c r="E926" s="73">
        <f>SUM(E927)</f>
        <v>11</v>
      </c>
      <c r="F926" s="73">
        <f>SUM(F927)</f>
        <v>11</v>
      </c>
      <c r="G926" s="64">
        <f t="shared" si="59"/>
        <v>100</v>
      </c>
      <c r="H926" s="60"/>
      <c r="I926" s="60"/>
      <c r="J926" s="60"/>
      <c r="K926" s="60"/>
    </row>
    <row r="927" spans="1:11" s="61" customFormat="1" ht="87.75" customHeight="1">
      <c r="A927" s="189"/>
      <c r="B927" s="190"/>
      <c r="C927" s="191"/>
      <c r="D927" s="72" t="s">
        <v>97</v>
      </c>
      <c r="E927" s="73">
        <v>11</v>
      </c>
      <c r="F927" s="73">
        <v>11</v>
      </c>
      <c r="G927" s="64">
        <f t="shared" si="59"/>
        <v>100</v>
      </c>
      <c r="H927" s="60"/>
      <c r="I927" s="60"/>
      <c r="J927" s="60"/>
      <c r="K927" s="60"/>
    </row>
    <row r="928" spans="1:11" s="61" customFormat="1" ht="12">
      <c r="A928" s="70"/>
      <c r="B928" s="70"/>
      <c r="C928" s="70"/>
      <c r="D928" s="72"/>
      <c r="E928" s="73"/>
      <c r="F928" s="73"/>
      <c r="G928" s="73"/>
      <c r="H928" s="60"/>
      <c r="I928" s="60"/>
      <c r="J928" s="60"/>
      <c r="K928" s="60"/>
    </row>
    <row r="929" spans="1:11" s="61" customFormat="1" ht="12">
      <c r="A929" s="78" t="s">
        <v>357</v>
      </c>
      <c r="B929" s="78">
        <v>851</v>
      </c>
      <c r="C929" s="78"/>
      <c r="D929" s="79" t="s">
        <v>286</v>
      </c>
      <c r="E929" s="80">
        <f>SUM(E931,E938,E951)</f>
        <v>303590</v>
      </c>
      <c r="F929" s="80">
        <f>SUM(F931,F938,F951)</f>
        <v>114226.81</v>
      </c>
      <c r="G929" s="80">
        <f t="shared" si="59"/>
        <v>37.625353272505684</v>
      </c>
      <c r="H929" s="60"/>
      <c r="I929" s="60"/>
      <c r="J929" s="60"/>
      <c r="K929" s="60"/>
    </row>
    <row r="930" spans="1:11" s="12" customFormat="1" ht="12">
      <c r="A930" s="8"/>
      <c r="B930" s="8"/>
      <c r="C930" s="8"/>
      <c r="D930" s="9"/>
      <c r="E930" s="10"/>
      <c r="F930" s="10"/>
      <c r="G930" s="10"/>
      <c r="H930" s="11"/>
      <c r="I930" s="11"/>
      <c r="J930" s="11"/>
      <c r="K930" s="11"/>
    </row>
    <row r="931" spans="1:11" s="113" customFormat="1" ht="12">
      <c r="A931" s="87"/>
      <c r="B931" s="87"/>
      <c r="C931" s="87" t="s">
        <v>346</v>
      </c>
      <c r="D931" s="89" t="s">
        <v>349</v>
      </c>
      <c r="E931" s="90">
        <f aca="true" t="shared" si="62" ref="E931:F933">SUM(E932)</f>
        <v>5000</v>
      </c>
      <c r="F931" s="90">
        <f t="shared" si="62"/>
        <v>0</v>
      </c>
      <c r="G931" s="90">
        <f t="shared" si="59"/>
        <v>0</v>
      </c>
      <c r="H931" s="112"/>
      <c r="I931" s="112"/>
      <c r="J931" s="112"/>
      <c r="K931" s="112"/>
    </row>
    <row r="932" spans="1:12" s="37" customFormat="1" ht="12">
      <c r="A932" s="115"/>
      <c r="B932" s="115"/>
      <c r="C932" s="115"/>
      <c r="D932" s="116" t="s">
        <v>304</v>
      </c>
      <c r="E932" s="117">
        <f t="shared" si="62"/>
        <v>5000</v>
      </c>
      <c r="F932" s="117">
        <f t="shared" si="62"/>
        <v>0</v>
      </c>
      <c r="G932" s="117">
        <f t="shared" si="59"/>
        <v>0</v>
      </c>
      <c r="H932" s="51"/>
      <c r="I932" s="51"/>
      <c r="J932" s="51"/>
      <c r="K932" s="51"/>
      <c r="L932" s="36"/>
    </row>
    <row r="933" spans="1:12" s="37" customFormat="1" ht="24">
      <c r="A933" s="221" t="s">
        <v>481</v>
      </c>
      <c r="B933" s="221"/>
      <c r="C933" s="221"/>
      <c r="D933" s="118" t="s">
        <v>367</v>
      </c>
      <c r="E933" s="137">
        <f t="shared" si="62"/>
        <v>5000</v>
      </c>
      <c r="F933" s="137">
        <f t="shared" si="62"/>
        <v>0</v>
      </c>
      <c r="G933" s="137">
        <f t="shared" si="59"/>
        <v>0</v>
      </c>
      <c r="H933" s="51"/>
      <c r="I933" s="51"/>
      <c r="J933" s="51"/>
      <c r="K933" s="51"/>
      <c r="L933" s="36"/>
    </row>
    <row r="934" spans="1:12" s="37" customFormat="1" ht="26.25" customHeight="1">
      <c r="A934" s="221"/>
      <c r="B934" s="221"/>
      <c r="C934" s="221"/>
      <c r="D934" s="118" t="s">
        <v>393</v>
      </c>
      <c r="E934" s="137">
        <f>SUM(E935:E936)</f>
        <v>5000</v>
      </c>
      <c r="F934" s="137">
        <f>SUM(F935:F936)</f>
        <v>0</v>
      </c>
      <c r="G934" s="137">
        <f t="shared" si="59"/>
        <v>0</v>
      </c>
      <c r="H934" s="51"/>
      <c r="I934" s="51"/>
      <c r="J934" s="51"/>
      <c r="K934" s="51"/>
      <c r="L934" s="36"/>
    </row>
    <row r="935" spans="1:12" s="37" customFormat="1" ht="15.75" customHeight="1">
      <c r="A935" s="221"/>
      <c r="B935" s="221"/>
      <c r="C935" s="221"/>
      <c r="D935" s="118" t="s">
        <v>497</v>
      </c>
      <c r="E935" s="137">
        <v>3000</v>
      </c>
      <c r="F935" s="137">
        <v>0</v>
      </c>
      <c r="G935" s="137">
        <f t="shared" si="59"/>
        <v>0</v>
      </c>
      <c r="H935" s="51"/>
      <c r="I935" s="51"/>
      <c r="J935" s="51"/>
      <c r="K935" s="51"/>
      <c r="L935" s="36"/>
    </row>
    <row r="936" spans="1:12" s="37" customFormat="1" ht="12">
      <c r="A936" s="221"/>
      <c r="B936" s="221"/>
      <c r="C936" s="221"/>
      <c r="D936" s="118" t="s">
        <v>499</v>
      </c>
      <c r="E936" s="137">
        <v>2000</v>
      </c>
      <c r="F936" s="137">
        <v>0</v>
      </c>
      <c r="G936" s="137">
        <f t="shared" si="59"/>
        <v>0</v>
      </c>
      <c r="H936" s="51"/>
      <c r="I936" s="51"/>
      <c r="J936" s="51"/>
      <c r="K936" s="51"/>
      <c r="L936" s="36"/>
    </row>
    <row r="937" spans="1:12" s="37" customFormat="1" ht="12">
      <c r="A937" s="94"/>
      <c r="B937" s="94"/>
      <c r="C937" s="94"/>
      <c r="D937" s="95"/>
      <c r="E937" s="96"/>
      <c r="F937" s="96"/>
      <c r="G937" s="96"/>
      <c r="H937" s="51"/>
      <c r="I937" s="51"/>
      <c r="J937" s="51"/>
      <c r="K937" s="51"/>
      <c r="L937" s="36"/>
    </row>
    <row r="938" spans="1:11" s="92" customFormat="1" ht="12">
      <c r="A938" s="87"/>
      <c r="B938" s="87"/>
      <c r="C938" s="87">
        <v>85154</v>
      </c>
      <c r="D938" s="89" t="s">
        <v>303</v>
      </c>
      <c r="E938" s="90">
        <f>SUM(E939)</f>
        <v>215000</v>
      </c>
      <c r="F938" s="90">
        <f>SUM(F939)</f>
        <v>74836.81</v>
      </c>
      <c r="G938" s="90">
        <f t="shared" si="59"/>
        <v>34.80781860465116</v>
      </c>
      <c r="H938" s="91"/>
      <c r="I938" s="91"/>
      <c r="J938" s="91"/>
      <c r="K938" s="91"/>
    </row>
    <row r="939" spans="1:12" s="37" customFormat="1" ht="12">
      <c r="A939" s="115"/>
      <c r="B939" s="115"/>
      <c r="C939" s="115"/>
      <c r="D939" s="116" t="s">
        <v>304</v>
      </c>
      <c r="E939" s="117">
        <f>SUM(E940,E942)</f>
        <v>215000</v>
      </c>
      <c r="F939" s="117">
        <f>SUM(F940,F942)</f>
        <v>74836.81</v>
      </c>
      <c r="G939" s="117">
        <f t="shared" si="59"/>
        <v>34.80781860465116</v>
      </c>
      <c r="H939" s="51"/>
      <c r="I939" s="51"/>
      <c r="J939" s="51"/>
      <c r="K939" s="51"/>
      <c r="L939" s="36"/>
    </row>
    <row r="940" spans="1:12" s="37" customFormat="1" ht="24">
      <c r="A940" s="221" t="s">
        <v>481</v>
      </c>
      <c r="B940" s="221"/>
      <c r="C940" s="221"/>
      <c r="D940" s="118" t="s">
        <v>392</v>
      </c>
      <c r="E940" s="137">
        <f>SUM(E941)</f>
        <v>112000</v>
      </c>
      <c r="F940" s="137">
        <f>SUM(F941)</f>
        <v>67128.18</v>
      </c>
      <c r="G940" s="137">
        <f t="shared" si="59"/>
        <v>59.93587499999999</v>
      </c>
      <c r="H940" s="51"/>
      <c r="I940" s="51"/>
      <c r="J940" s="51"/>
      <c r="K940" s="51"/>
      <c r="L940" s="36"/>
    </row>
    <row r="941" spans="1:12" s="37" customFormat="1" ht="50.25" customHeight="1">
      <c r="A941" s="221"/>
      <c r="B941" s="221"/>
      <c r="C941" s="221"/>
      <c r="D941" s="95" t="s">
        <v>14</v>
      </c>
      <c r="E941" s="96">
        <v>112000</v>
      </c>
      <c r="F941" s="96">
        <v>67128.18</v>
      </c>
      <c r="G941" s="96">
        <f t="shared" si="59"/>
        <v>59.93587499999999</v>
      </c>
      <c r="H941" s="51"/>
      <c r="I941" s="51"/>
      <c r="J941" s="51"/>
      <c r="K941" s="51"/>
      <c r="L941" s="36"/>
    </row>
    <row r="942" spans="1:12" s="37" customFormat="1" ht="24">
      <c r="A942" s="221"/>
      <c r="B942" s="221"/>
      <c r="C942" s="221"/>
      <c r="D942" s="118" t="s">
        <v>368</v>
      </c>
      <c r="E942" s="137">
        <f>SUM(E943,E945)</f>
        <v>103000</v>
      </c>
      <c r="F942" s="137">
        <f>SUM(F943,F945)</f>
        <v>7708.63</v>
      </c>
      <c r="G942" s="137">
        <f aca="true" t="shared" si="63" ref="G942:G1060">F942*100/E942</f>
        <v>7.484106796116505</v>
      </c>
      <c r="H942" s="51"/>
      <c r="I942" s="51"/>
      <c r="J942" s="51"/>
      <c r="K942" s="51"/>
      <c r="L942" s="36"/>
    </row>
    <row r="943" spans="1:12" s="37" customFormat="1" ht="24">
      <c r="A943" s="221"/>
      <c r="B943" s="221"/>
      <c r="C943" s="221"/>
      <c r="D943" s="118" t="s">
        <v>425</v>
      </c>
      <c r="E943" s="96">
        <f>SUM(E944)</f>
        <v>15000</v>
      </c>
      <c r="F943" s="96">
        <f>SUM(F944)</f>
        <v>6850</v>
      </c>
      <c r="G943" s="96">
        <f t="shared" si="63"/>
        <v>45.666666666666664</v>
      </c>
      <c r="H943" s="51"/>
      <c r="I943" s="51"/>
      <c r="J943" s="51"/>
      <c r="K943" s="51"/>
      <c r="L943" s="36"/>
    </row>
    <row r="944" spans="1:12" s="37" customFormat="1" ht="15.75" customHeight="1">
      <c r="A944" s="221"/>
      <c r="B944" s="221"/>
      <c r="C944" s="221"/>
      <c r="D944" s="118" t="s">
        <v>508</v>
      </c>
      <c r="E944" s="96">
        <v>15000</v>
      </c>
      <c r="F944" s="96">
        <v>6850</v>
      </c>
      <c r="G944" s="96">
        <f t="shared" si="63"/>
        <v>45.666666666666664</v>
      </c>
      <c r="H944" s="51"/>
      <c r="I944" s="51"/>
      <c r="J944" s="51"/>
      <c r="K944" s="51"/>
      <c r="L944" s="36"/>
    </row>
    <row r="945" spans="1:12" s="37" customFormat="1" ht="27" customHeight="1">
      <c r="A945" s="221"/>
      <c r="B945" s="221"/>
      <c r="C945" s="221"/>
      <c r="D945" s="118" t="s">
        <v>424</v>
      </c>
      <c r="E945" s="137">
        <f>SUM(E946:E949)</f>
        <v>88000</v>
      </c>
      <c r="F945" s="137">
        <f>SUM(F946:F949)</f>
        <v>858.63</v>
      </c>
      <c r="G945" s="137">
        <f t="shared" si="63"/>
        <v>0.9757159090909091</v>
      </c>
      <c r="H945" s="51"/>
      <c r="I945" s="51"/>
      <c r="J945" s="51"/>
      <c r="K945" s="51"/>
      <c r="L945" s="36"/>
    </row>
    <row r="946" spans="1:12" s="37" customFormat="1" ht="15.75" customHeight="1">
      <c r="A946" s="221"/>
      <c r="B946" s="221"/>
      <c r="C946" s="221"/>
      <c r="D946" s="118" t="s">
        <v>497</v>
      </c>
      <c r="E946" s="137">
        <v>21000</v>
      </c>
      <c r="F946" s="137">
        <v>0</v>
      </c>
      <c r="G946" s="137">
        <f t="shared" si="63"/>
        <v>0</v>
      </c>
      <c r="H946" s="51"/>
      <c r="I946" s="51"/>
      <c r="J946" s="51"/>
      <c r="K946" s="51"/>
      <c r="L946" s="36"/>
    </row>
    <row r="947" spans="1:12" s="37" customFormat="1" ht="12">
      <c r="A947" s="221"/>
      <c r="B947" s="221"/>
      <c r="C947" s="221"/>
      <c r="D947" s="118" t="s">
        <v>518</v>
      </c>
      <c r="E947" s="137">
        <v>2000</v>
      </c>
      <c r="F947" s="137">
        <v>0</v>
      </c>
      <c r="G947" s="137">
        <f t="shared" si="63"/>
        <v>0</v>
      </c>
      <c r="H947" s="51"/>
      <c r="I947" s="51"/>
      <c r="J947" s="51"/>
      <c r="K947" s="51"/>
      <c r="L947" s="36"/>
    </row>
    <row r="948" spans="1:12" s="37" customFormat="1" ht="12">
      <c r="A948" s="221"/>
      <c r="B948" s="221"/>
      <c r="C948" s="221"/>
      <c r="D948" s="118" t="s">
        <v>499</v>
      </c>
      <c r="E948" s="137">
        <v>64000</v>
      </c>
      <c r="F948" s="137">
        <v>380</v>
      </c>
      <c r="G948" s="137">
        <f t="shared" si="63"/>
        <v>0.59375</v>
      </c>
      <c r="H948" s="51"/>
      <c r="I948" s="51"/>
      <c r="J948" s="51"/>
      <c r="K948" s="51"/>
      <c r="L948" s="36"/>
    </row>
    <row r="949" spans="1:12" s="37" customFormat="1" ht="12">
      <c r="A949" s="221"/>
      <c r="B949" s="221"/>
      <c r="C949" s="221"/>
      <c r="D949" s="118" t="s">
        <v>501</v>
      </c>
      <c r="E949" s="137">
        <v>1000</v>
      </c>
      <c r="F949" s="137">
        <v>478.63</v>
      </c>
      <c r="G949" s="137">
        <f t="shared" si="63"/>
        <v>47.863</v>
      </c>
      <c r="H949" s="51"/>
      <c r="I949" s="51"/>
      <c r="J949" s="51"/>
      <c r="K949" s="51"/>
      <c r="L949" s="36"/>
    </row>
    <row r="950" spans="1:12" s="37" customFormat="1" ht="12">
      <c r="A950" s="94"/>
      <c r="B950" s="94"/>
      <c r="C950" s="94"/>
      <c r="D950" s="95"/>
      <c r="E950" s="96"/>
      <c r="F950" s="96"/>
      <c r="G950" s="96"/>
      <c r="H950" s="51"/>
      <c r="I950" s="51"/>
      <c r="J950" s="51"/>
      <c r="K950" s="51"/>
      <c r="L950" s="36"/>
    </row>
    <row r="951" spans="1:11" s="113" customFormat="1" ht="12">
      <c r="A951" s="87"/>
      <c r="B951" s="87"/>
      <c r="C951" s="87" t="s">
        <v>274</v>
      </c>
      <c r="D951" s="89" t="s">
        <v>295</v>
      </c>
      <c r="E951" s="90">
        <f>E952</f>
        <v>83590</v>
      </c>
      <c r="F951" s="90">
        <f>F952</f>
        <v>39390</v>
      </c>
      <c r="G951" s="90">
        <f t="shared" si="63"/>
        <v>47.12286158631415</v>
      </c>
      <c r="H951" s="112"/>
      <c r="I951" s="112"/>
      <c r="J951" s="112"/>
      <c r="K951" s="112"/>
    </row>
    <row r="952" spans="1:12" s="37" customFormat="1" ht="12">
      <c r="A952" s="115"/>
      <c r="B952" s="115"/>
      <c r="C952" s="115"/>
      <c r="D952" s="116" t="s">
        <v>304</v>
      </c>
      <c r="E952" s="117">
        <f>SUM(E953,E956)</f>
        <v>83590</v>
      </c>
      <c r="F952" s="117">
        <f>SUM(F953,F956)</f>
        <v>39390</v>
      </c>
      <c r="G952" s="117">
        <f t="shared" si="63"/>
        <v>47.12286158631415</v>
      </c>
      <c r="H952" s="51"/>
      <c r="I952" s="51"/>
      <c r="J952" s="51"/>
      <c r="K952" s="51"/>
      <c r="L952" s="36"/>
    </row>
    <row r="953" spans="1:12" s="37" customFormat="1" ht="24">
      <c r="A953" s="221" t="s">
        <v>481</v>
      </c>
      <c r="B953" s="221"/>
      <c r="C953" s="221"/>
      <c r="D953" s="118" t="s">
        <v>392</v>
      </c>
      <c r="E953" s="137">
        <f>SUM(E954)</f>
        <v>78000</v>
      </c>
      <c r="F953" s="137">
        <f>SUM(F954)</f>
        <v>39000</v>
      </c>
      <c r="G953" s="137">
        <f t="shared" si="63"/>
        <v>50</v>
      </c>
      <c r="H953" s="51"/>
      <c r="I953" s="51"/>
      <c r="J953" s="51"/>
      <c r="K953" s="51"/>
      <c r="L953" s="36"/>
    </row>
    <row r="954" spans="1:12" s="37" customFormat="1" ht="70.5" customHeight="1">
      <c r="A954" s="221"/>
      <c r="B954" s="221"/>
      <c r="C954" s="221"/>
      <c r="D954" s="95" t="s">
        <v>549</v>
      </c>
      <c r="E954" s="96">
        <v>78000</v>
      </c>
      <c r="F954" s="96">
        <v>39000</v>
      </c>
      <c r="G954" s="96">
        <f t="shared" si="63"/>
        <v>50</v>
      </c>
      <c r="H954" s="51"/>
      <c r="I954" s="51"/>
      <c r="J954" s="51"/>
      <c r="K954" s="51"/>
      <c r="L954" s="36"/>
    </row>
    <row r="955" spans="1:12" s="152" customFormat="1" ht="66" customHeight="1">
      <c r="A955" s="221"/>
      <c r="B955" s="221"/>
      <c r="C955" s="221"/>
      <c r="D955" s="148" t="s">
        <v>76</v>
      </c>
      <c r="E955" s="149"/>
      <c r="F955" s="149"/>
      <c r="G955" s="149"/>
      <c r="H955" s="150"/>
      <c r="I955" s="150"/>
      <c r="J955" s="150"/>
      <c r="K955" s="150"/>
      <c r="L955" s="151"/>
    </row>
    <row r="956" spans="1:12" s="37" customFormat="1" ht="24">
      <c r="A956" s="221"/>
      <c r="B956" s="221"/>
      <c r="C956" s="221"/>
      <c r="D956" s="118" t="s">
        <v>368</v>
      </c>
      <c r="E956" s="137">
        <f>SUM(E957,E959)</f>
        <v>5590</v>
      </c>
      <c r="F956" s="137">
        <f>SUM(F957,F959)</f>
        <v>390</v>
      </c>
      <c r="G956" s="137">
        <f t="shared" si="63"/>
        <v>6.976744186046512</v>
      </c>
      <c r="H956" s="51"/>
      <c r="I956" s="51"/>
      <c r="J956" s="51"/>
      <c r="K956" s="51"/>
      <c r="L956" s="36"/>
    </row>
    <row r="957" spans="1:12" s="37" customFormat="1" ht="24">
      <c r="A957" s="221"/>
      <c r="B957" s="221"/>
      <c r="C957" s="221"/>
      <c r="D957" s="118" t="s">
        <v>425</v>
      </c>
      <c r="E957" s="137">
        <f>SUM(E958)</f>
        <v>396</v>
      </c>
      <c r="F957" s="137">
        <f>SUM(F958)</f>
        <v>264</v>
      </c>
      <c r="G957" s="137">
        <f t="shared" si="63"/>
        <v>66.66666666666667</v>
      </c>
      <c r="H957" s="51"/>
      <c r="I957" s="51"/>
      <c r="J957" s="51"/>
      <c r="K957" s="51"/>
      <c r="L957" s="36"/>
    </row>
    <row r="958" spans="1:12" s="37" customFormat="1" ht="24">
      <c r="A958" s="221"/>
      <c r="B958" s="221"/>
      <c r="C958" s="221"/>
      <c r="D958" s="118" t="s">
        <v>496</v>
      </c>
      <c r="E958" s="137">
        <v>396</v>
      </c>
      <c r="F958" s="137">
        <v>264</v>
      </c>
      <c r="G958" s="137">
        <f t="shared" si="63"/>
        <v>66.66666666666667</v>
      </c>
      <c r="H958" s="51" t="s">
        <v>488</v>
      </c>
      <c r="I958" s="51"/>
      <c r="J958" s="51"/>
      <c r="K958" s="51"/>
      <c r="L958" s="36"/>
    </row>
    <row r="959" spans="1:12" s="37" customFormat="1" ht="24.75" customHeight="1">
      <c r="A959" s="221"/>
      <c r="B959" s="221"/>
      <c r="C959" s="221"/>
      <c r="D959" s="118" t="s">
        <v>424</v>
      </c>
      <c r="E959" s="137">
        <f>SUM(E960,E961)</f>
        <v>5194</v>
      </c>
      <c r="F959" s="137">
        <f>SUM(F960,F961)</f>
        <v>126</v>
      </c>
      <c r="G959" s="137">
        <f t="shared" si="63"/>
        <v>2.4258760107816713</v>
      </c>
      <c r="H959" s="51"/>
      <c r="I959" s="51"/>
      <c r="J959" s="51"/>
      <c r="K959" s="51"/>
      <c r="L959" s="36"/>
    </row>
    <row r="960" spans="1:12" s="37" customFormat="1" ht="12.75" customHeight="1">
      <c r="A960" s="221"/>
      <c r="B960" s="221"/>
      <c r="C960" s="221"/>
      <c r="D960" s="118" t="s">
        <v>497</v>
      </c>
      <c r="E960" s="137">
        <v>36</v>
      </c>
      <c r="F960" s="137">
        <v>24</v>
      </c>
      <c r="G960" s="137">
        <f t="shared" si="63"/>
        <v>66.66666666666667</v>
      </c>
      <c r="H960" s="51"/>
      <c r="I960" s="51"/>
      <c r="J960" s="51"/>
      <c r="K960" s="51"/>
      <c r="L960" s="36"/>
    </row>
    <row r="961" spans="1:12" s="37" customFormat="1" ht="12">
      <c r="A961" s="221"/>
      <c r="B961" s="221"/>
      <c r="C961" s="221"/>
      <c r="D961" s="118" t="s">
        <v>115</v>
      </c>
      <c r="E961" s="137">
        <f>SUM(E962:E963)</f>
        <v>5158</v>
      </c>
      <c r="F961" s="137">
        <f>SUM(F962:F963)</f>
        <v>102</v>
      </c>
      <c r="G961" s="137">
        <f t="shared" si="63"/>
        <v>1.9775106630476929</v>
      </c>
      <c r="H961" s="51"/>
      <c r="I961" s="51"/>
      <c r="J961" s="51"/>
      <c r="K961" s="51"/>
      <c r="L961" s="36"/>
    </row>
    <row r="962" spans="1:12" s="105" customFormat="1" ht="18" customHeight="1">
      <c r="A962" s="221"/>
      <c r="B962" s="221"/>
      <c r="C962" s="221"/>
      <c r="D962" s="153" t="s">
        <v>382</v>
      </c>
      <c r="E962" s="140">
        <v>5000</v>
      </c>
      <c r="F962" s="140">
        <v>0</v>
      </c>
      <c r="G962" s="140">
        <f t="shared" si="63"/>
        <v>0</v>
      </c>
      <c r="H962" s="103"/>
      <c r="I962" s="103"/>
      <c r="J962" s="103"/>
      <c r="K962" s="103"/>
      <c r="L962" s="104"/>
    </row>
    <row r="963" spans="1:12" s="105" customFormat="1" ht="11.25">
      <c r="A963" s="221"/>
      <c r="B963" s="221"/>
      <c r="C963" s="221"/>
      <c r="D963" s="153" t="s">
        <v>375</v>
      </c>
      <c r="E963" s="140">
        <v>158</v>
      </c>
      <c r="F963" s="140">
        <v>102</v>
      </c>
      <c r="G963" s="140">
        <f t="shared" si="63"/>
        <v>64.55696202531645</v>
      </c>
      <c r="H963" s="103" t="s">
        <v>488</v>
      </c>
      <c r="I963" s="103"/>
      <c r="J963" s="103"/>
      <c r="K963" s="103"/>
      <c r="L963" s="104"/>
    </row>
    <row r="964" spans="1:12" s="37" customFormat="1" ht="13.5" customHeight="1">
      <c r="A964" s="94"/>
      <c r="B964" s="94"/>
      <c r="C964" s="94"/>
      <c r="D964" s="95"/>
      <c r="E964" s="96"/>
      <c r="F964" s="96"/>
      <c r="G964" s="96"/>
      <c r="H964" s="51"/>
      <c r="I964" s="51"/>
      <c r="J964" s="51"/>
      <c r="K964" s="51"/>
      <c r="L964" s="36"/>
    </row>
    <row r="965" spans="1:11" s="61" customFormat="1" ht="12">
      <c r="A965" s="78" t="s">
        <v>358</v>
      </c>
      <c r="B965" s="78">
        <v>852</v>
      </c>
      <c r="C965" s="78"/>
      <c r="D965" s="79" t="s">
        <v>317</v>
      </c>
      <c r="E965" s="80">
        <f>SUM(E967,E974,E982,E991,E1005,E1014,E1040,E1053,E1064,)</f>
        <v>2378509.27</v>
      </c>
      <c r="F965" s="80">
        <f>SUM(F967,F974,F982,F991,F1005,F1014,F1040,F1053,F1064,)</f>
        <v>1136371.1800000002</v>
      </c>
      <c r="G965" s="80">
        <f t="shared" si="63"/>
        <v>47.77661345839532</v>
      </c>
      <c r="H965" s="60"/>
      <c r="I965" s="60"/>
      <c r="J965" s="60"/>
      <c r="K965" s="60"/>
    </row>
    <row r="966" spans="1:11" s="12" customFormat="1" ht="12">
      <c r="A966" s="17"/>
      <c r="B966" s="17"/>
      <c r="C966" s="17"/>
      <c r="D966" s="18"/>
      <c r="E966" s="19"/>
      <c r="F966" s="19"/>
      <c r="G966" s="19"/>
      <c r="H966" s="11"/>
      <c r="I966" s="11"/>
      <c r="J966" s="11"/>
      <c r="K966" s="11"/>
    </row>
    <row r="967" spans="1:11" s="56" customFormat="1" ht="12">
      <c r="A967" s="81"/>
      <c r="B967" s="81"/>
      <c r="C967" s="52" t="s">
        <v>338</v>
      </c>
      <c r="D967" s="53" t="s">
        <v>339</v>
      </c>
      <c r="E967" s="54">
        <f aca="true" t="shared" si="64" ref="E967:F969">SUM(E968)</f>
        <v>230000</v>
      </c>
      <c r="F967" s="54">
        <f t="shared" si="64"/>
        <v>136973.65</v>
      </c>
      <c r="G967" s="54">
        <f t="shared" si="63"/>
        <v>59.55376086956522</v>
      </c>
      <c r="H967" s="55"/>
      <c r="I967" s="55"/>
      <c r="J967" s="55"/>
      <c r="K967" s="55"/>
    </row>
    <row r="968" spans="1:11" s="61" customFormat="1" ht="12">
      <c r="A968" s="85"/>
      <c r="B968" s="85"/>
      <c r="C968" s="57"/>
      <c r="D968" s="58" t="s">
        <v>299</v>
      </c>
      <c r="E968" s="59">
        <f t="shared" si="64"/>
        <v>230000</v>
      </c>
      <c r="F968" s="59">
        <f t="shared" si="64"/>
        <v>136973.65</v>
      </c>
      <c r="G968" s="59">
        <f t="shared" si="63"/>
        <v>59.55376086956522</v>
      </c>
      <c r="H968" s="60"/>
      <c r="I968" s="60"/>
      <c r="J968" s="60"/>
      <c r="K968" s="60"/>
    </row>
    <row r="969" spans="1:11" s="61" customFormat="1" ht="24">
      <c r="A969" s="183" t="s">
        <v>481</v>
      </c>
      <c r="B969" s="184"/>
      <c r="C969" s="185"/>
      <c r="D969" s="63" t="s">
        <v>367</v>
      </c>
      <c r="E969" s="64">
        <f t="shared" si="64"/>
        <v>230000</v>
      </c>
      <c r="F969" s="64">
        <f t="shared" si="64"/>
        <v>136973.65</v>
      </c>
      <c r="G969" s="64">
        <f t="shared" si="63"/>
        <v>59.55376086956522</v>
      </c>
      <c r="H969" s="60"/>
      <c r="I969" s="60"/>
      <c r="J969" s="60"/>
      <c r="K969" s="60"/>
    </row>
    <row r="970" spans="1:11" s="61" customFormat="1" ht="28.5" customHeight="1">
      <c r="A970" s="186"/>
      <c r="B970" s="187"/>
      <c r="C970" s="188"/>
      <c r="D970" s="63" t="s">
        <v>393</v>
      </c>
      <c r="E970" s="64">
        <f>SUM(E971)</f>
        <v>230000</v>
      </c>
      <c r="F970" s="64">
        <f>SUM(F971)</f>
        <v>136973.65</v>
      </c>
      <c r="G970" s="64">
        <f t="shared" si="63"/>
        <v>59.55376086956522</v>
      </c>
      <c r="H970" s="60"/>
      <c r="I970" s="60"/>
      <c r="J970" s="60"/>
      <c r="K970" s="60"/>
    </row>
    <row r="971" spans="1:11" s="61" customFormat="1" ht="50.25" customHeight="1">
      <c r="A971" s="186"/>
      <c r="B971" s="187"/>
      <c r="C971" s="188"/>
      <c r="D971" s="63" t="s">
        <v>17</v>
      </c>
      <c r="E971" s="64">
        <f>SUM(E972)</f>
        <v>230000</v>
      </c>
      <c r="F971" s="64">
        <f>SUM(F972)</f>
        <v>136973.65</v>
      </c>
      <c r="G971" s="64">
        <f t="shared" si="63"/>
        <v>59.55376086956522</v>
      </c>
      <c r="H971" s="60"/>
      <c r="I971" s="60"/>
      <c r="J971" s="60"/>
      <c r="K971" s="60"/>
    </row>
    <row r="972" spans="1:11" s="69" customFormat="1" ht="24.75" customHeight="1">
      <c r="A972" s="189"/>
      <c r="B972" s="190"/>
      <c r="C972" s="191"/>
      <c r="D972" s="66" t="s">
        <v>98</v>
      </c>
      <c r="E972" s="67">
        <v>230000</v>
      </c>
      <c r="F972" s="67">
        <v>136973.65</v>
      </c>
      <c r="G972" s="67">
        <f t="shared" si="63"/>
        <v>59.55376086956522</v>
      </c>
      <c r="H972" s="68"/>
      <c r="I972" s="68"/>
      <c r="J972" s="68"/>
      <c r="K972" s="68"/>
    </row>
    <row r="973" spans="1:11" s="61" customFormat="1" ht="12">
      <c r="A973" s="123"/>
      <c r="B973" s="123"/>
      <c r="C973" s="70"/>
      <c r="D973" s="72"/>
      <c r="E973" s="64"/>
      <c r="F973" s="64"/>
      <c r="G973" s="64"/>
      <c r="H973" s="60"/>
      <c r="I973" s="60"/>
      <c r="J973" s="60"/>
      <c r="K973" s="60"/>
    </row>
    <row r="974" spans="1:11" s="56" customFormat="1" ht="95.25" customHeight="1">
      <c r="A974" s="52"/>
      <c r="B974" s="52"/>
      <c r="C974" s="52">
        <v>85213</v>
      </c>
      <c r="D974" s="53" t="s">
        <v>352</v>
      </c>
      <c r="E974" s="54">
        <f aca="true" t="shared" si="65" ref="E974:F977">SUM(E975)</f>
        <v>23137</v>
      </c>
      <c r="F974" s="54">
        <f t="shared" si="65"/>
        <v>8977.1</v>
      </c>
      <c r="G974" s="54">
        <f t="shared" si="63"/>
        <v>38.79975796343519</v>
      </c>
      <c r="H974" s="55"/>
      <c r="I974" s="55"/>
      <c r="J974" s="55"/>
      <c r="K974" s="55"/>
    </row>
    <row r="975" spans="1:11" s="61" customFormat="1" ht="12">
      <c r="A975" s="57"/>
      <c r="B975" s="57"/>
      <c r="C975" s="57"/>
      <c r="D975" s="58" t="s">
        <v>296</v>
      </c>
      <c r="E975" s="59">
        <f t="shared" si="65"/>
        <v>23137</v>
      </c>
      <c r="F975" s="59">
        <f t="shared" si="65"/>
        <v>8977.1</v>
      </c>
      <c r="G975" s="59">
        <f t="shared" si="63"/>
        <v>38.79975796343519</v>
      </c>
      <c r="H975" s="60"/>
      <c r="I975" s="60"/>
      <c r="J975" s="60"/>
      <c r="K975" s="60"/>
    </row>
    <row r="976" spans="1:11" s="61" customFormat="1" ht="24">
      <c r="A976" s="183" t="s">
        <v>481</v>
      </c>
      <c r="B976" s="184"/>
      <c r="C976" s="185"/>
      <c r="D976" s="63" t="s">
        <v>367</v>
      </c>
      <c r="E976" s="64">
        <f t="shared" si="65"/>
        <v>23137</v>
      </c>
      <c r="F976" s="64">
        <f t="shared" si="65"/>
        <v>8977.1</v>
      </c>
      <c r="G976" s="64">
        <f t="shared" si="63"/>
        <v>38.79975796343519</v>
      </c>
      <c r="H976" s="60"/>
      <c r="I976" s="60"/>
      <c r="J976" s="60"/>
      <c r="K976" s="60"/>
    </row>
    <row r="977" spans="1:11" s="61" customFormat="1" ht="28.5" customHeight="1">
      <c r="A977" s="186"/>
      <c r="B977" s="187"/>
      <c r="C977" s="188"/>
      <c r="D977" s="63" t="s">
        <v>419</v>
      </c>
      <c r="E977" s="64">
        <f t="shared" si="65"/>
        <v>23137</v>
      </c>
      <c r="F977" s="64">
        <f t="shared" si="65"/>
        <v>8977.1</v>
      </c>
      <c r="G977" s="64">
        <f t="shared" si="63"/>
        <v>38.79975796343519</v>
      </c>
      <c r="H977" s="60"/>
      <c r="I977" s="60"/>
      <c r="J977" s="60"/>
      <c r="K977" s="60"/>
    </row>
    <row r="978" spans="1:11" s="61" customFormat="1" ht="16.5" customHeight="1">
      <c r="A978" s="186"/>
      <c r="B978" s="187"/>
      <c r="C978" s="188"/>
      <c r="D978" s="72" t="s">
        <v>270</v>
      </c>
      <c r="E978" s="73">
        <v>23137</v>
      </c>
      <c r="F978" s="73">
        <v>8977.1</v>
      </c>
      <c r="G978" s="73">
        <f t="shared" si="63"/>
        <v>38.79975796343519</v>
      </c>
      <c r="H978" s="60"/>
      <c r="I978" s="60"/>
      <c r="J978" s="60"/>
      <c r="K978" s="60"/>
    </row>
    <row r="979" spans="1:11" s="69" customFormat="1" ht="11.25">
      <c r="A979" s="186"/>
      <c r="B979" s="187"/>
      <c r="C979" s="188"/>
      <c r="D979" s="66" t="s">
        <v>72</v>
      </c>
      <c r="E979" s="74">
        <v>4400</v>
      </c>
      <c r="F979" s="74">
        <v>1797.67</v>
      </c>
      <c r="G979" s="74">
        <f t="shared" si="63"/>
        <v>40.85613636363637</v>
      </c>
      <c r="H979" s="68"/>
      <c r="I979" s="68"/>
      <c r="J979" s="68"/>
      <c r="K979" s="68"/>
    </row>
    <row r="980" spans="1:11" s="69" customFormat="1" ht="22.5">
      <c r="A980" s="186"/>
      <c r="B980" s="187"/>
      <c r="C980" s="188"/>
      <c r="D980" s="66" t="s">
        <v>71</v>
      </c>
      <c r="E980" s="74">
        <v>18737</v>
      </c>
      <c r="F980" s="74">
        <v>7179.43</v>
      </c>
      <c r="G980" s="74">
        <f t="shared" si="63"/>
        <v>38.31685968938464</v>
      </c>
      <c r="H980" s="68"/>
      <c r="I980" s="68"/>
      <c r="J980" s="68"/>
      <c r="K980" s="68"/>
    </row>
    <row r="981" spans="1:11" s="61" customFormat="1" ht="12">
      <c r="A981" s="70"/>
      <c r="B981" s="70"/>
      <c r="C981" s="70"/>
      <c r="D981" s="72"/>
      <c r="E981" s="73"/>
      <c r="F981" s="73"/>
      <c r="G981" s="73"/>
      <c r="H981" s="60"/>
      <c r="I981" s="60"/>
      <c r="J981" s="60"/>
      <c r="K981" s="60"/>
    </row>
    <row r="982" spans="1:11" s="56" customFormat="1" ht="48">
      <c r="A982" s="52"/>
      <c r="B982" s="52"/>
      <c r="C982" s="52">
        <v>85214</v>
      </c>
      <c r="D982" s="53" t="s">
        <v>453</v>
      </c>
      <c r="E982" s="54">
        <f>SUM(E983)</f>
        <v>229792</v>
      </c>
      <c r="F982" s="54">
        <f>SUM(F983)</f>
        <v>105550.1</v>
      </c>
      <c r="G982" s="54">
        <f t="shared" si="63"/>
        <v>45.93288713271132</v>
      </c>
      <c r="H982" s="55"/>
      <c r="I982" s="55"/>
      <c r="J982" s="55"/>
      <c r="K982" s="55"/>
    </row>
    <row r="983" spans="1:11" s="61" customFormat="1" ht="12">
      <c r="A983" s="57"/>
      <c r="B983" s="57"/>
      <c r="C983" s="57"/>
      <c r="D983" s="58" t="s">
        <v>296</v>
      </c>
      <c r="E983" s="128">
        <f>SUM(E984,E986)</f>
        <v>229792</v>
      </c>
      <c r="F983" s="128">
        <f>SUM(F984,F986)</f>
        <v>105550.1</v>
      </c>
      <c r="G983" s="128">
        <f t="shared" si="63"/>
        <v>45.93288713271132</v>
      </c>
      <c r="H983" s="60"/>
      <c r="I983" s="60"/>
      <c r="J983" s="60"/>
      <c r="K983" s="60"/>
    </row>
    <row r="984" spans="1:11" s="61" customFormat="1" ht="18" customHeight="1">
      <c r="A984" s="183" t="s">
        <v>481</v>
      </c>
      <c r="B984" s="184"/>
      <c r="C984" s="185"/>
      <c r="D984" s="63" t="s">
        <v>392</v>
      </c>
      <c r="E984" s="126">
        <f>SUM(E985)</f>
        <v>1500</v>
      </c>
      <c r="F984" s="126">
        <f>SUM(F985)</f>
        <v>0</v>
      </c>
      <c r="G984" s="126">
        <f t="shared" si="63"/>
        <v>0</v>
      </c>
      <c r="H984" s="60"/>
      <c r="I984" s="60"/>
      <c r="J984" s="60"/>
      <c r="K984" s="60"/>
    </row>
    <row r="985" spans="1:11" s="61" customFormat="1" ht="84.75" customHeight="1">
      <c r="A985" s="186"/>
      <c r="B985" s="187"/>
      <c r="C985" s="188"/>
      <c r="D985" s="72" t="s">
        <v>54</v>
      </c>
      <c r="E985" s="126">
        <v>1500</v>
      </c>
      <c r="F985" s="126">
        <v>0</v>
      </c>
      <c r="G985" s="126">
        <f t="shared" si="63"/>
        <v>0</v>
      </c>
      <c r="H985" s="60" t="s">
        <v>489</v>
      </c>
      <c r="I985" s="60"/>
      <c r="J985" s="60"/>
      <c r="K985" s="60"/>
    </row>
    <row r="986" spans="1:11" s="61" customFormat="1" ht="24">
      <c r="A986" s="186"/>
      <c r="B986" s="187"/>
      <c r="C986" s="188"/>
      <c r="D986" s="63" t="s">
        <v>401</v>
      </c>
      <c r="E986" s="126">
        <f>SUM(E987)</f>
        <v>228292</v>
      </c>
      <c r="F986" s="126">
        <f>SUM(F987)</f>
        <v>105550.1</v>
      </c>
      <c r="G986" s="126">
        <f t="shared" si="63"/>
        <v>46.23469065933103</v>
      </c>
      <c r="H986" s="60"/>
      <c r="I986" s="60"/>
      <c r="J986" s="60"/>
      <c r="K986" s="60"/>
    </row>
    <row r="987" spans="1:11" s="61" customFormat="1" ht="12">
      <c r="A987" s="186"/>
      <c r="B987" s="187"/>
      <c r="C987" s="188"/>
      <c r="D987" s="63" t="s">
        <v>551</v>
      </c>
      <c r="E987" s="126">
        <v>228292</v>
      </c>
      <c r="F987" s="126">
        <v>105550.1</v>
      </c>
      <c r="G987" s="126">
        <f t="shared" si="63"/>
        <v>46.23469065933103</v>
      </c>
      <c r="H987" s="60"/>
      <c r="I987" s="60"/>
      <c r="J987" s="60"/>
      <c r="K987" s="60"/>
    </row>
    <row r="988" spans="1:11" s="69" customFormat="1" ht="14.25" customHeight="1">
      <c r="A988" s="186"/>
      <c r="B988" s="187"/>
      <c r="C988" s="188"/>
      <c r="D988" s="82" t="s">
        <v>77</v>
      </c>
      <c r="E988" s="127">
        <v>118000</v>
      </c>
      <c r="F988" s="127">
        <v>55215.73</v>
      </c>
      <c r="G988" s="127">
        <f t="shared" si="63"/>
        <v>46.79299152542373</v>
      </c>
      <c r="H988" s="68"/>
      <c r="I988" s="68"/>
      <c r="J988" s="68"/>
      <c r="K988" s="68"/>
    </row>
    <row r="989" spans="1:11" s="69" customFormat="1" ht="24" customHeight="1">
      <c r="A989" s="189"/>
      <c r="B989" s="190"/>
      <c r="C989" s="191"/>
      <c r="D989" s="82" t="s">
        <v>18</v>
      </c>
      <c r="E989" s="127">
        <v>110292</v>
      </c>
      <c r="F989" s="127">
        <v>50334.37</v>
      </c>
      <c r="G989" s="127">
        <f t="shared" si="63"/>
        <v>45.63737170420339</v>
      </c>
      <c r="H989" s="68"/>
      <c r="I989" s="68"/>
      <c r="J989" s="68"/>
      <c r="K989" s="68"/>
    </row>
    <row r="990" spans="1:11" s="12" customFormat="1" ht="12">
      <c r="A990" s="8"/>
      <c r="B990" s="8"/>
      <c r="C990" s="8"/>
      <c r="D990" s="9"/>
      <c r="E990" s="10"/>
      <c r="F990" s="10"/>
      <c r="G990" s="10"/>
      <c r="H990" s="11"/>
      <c r="I990" s="11"/>
      <c r="J990" s="11"/>
      <c r="K990" s="11"/>
    </row>
    <row r="991" spans="1:11" s="56" customFormat="1" ht="12">
      <c r="A991" s="52"/>
      <c r="B991" s="52"/>
      <c r="C991" s="52">
        <v>85215</v>
      </c>
      <c r="D991" s="53" t="s">
        <v>305</v>
      </c>
      <c r="E991" s="54">
        <f>SUM(E992)</f>
        <v>234359.27000000002</v>
      </c>
      <c r="F991" s="54">
        <f>SUM(F992)</f>
        <v>91062.15000000001</v>
      </c>
      <c r="G991" s="54">
        <f t="shared" si="63"/>
        <v>38.855791793514285</v>
      </c>
      <c r="H991" s="55"/>
      <c r="I991" s="55"/>
      <c r="J991" s="55"/>
      <c r="K991" s="55"/>
    </row>
    <row r="992" spans="1:11" s="61" customFormat="1" ht="12">
      <c r="A992" s="57"/>
      <c r="B992" s="57"/>
      <c r="C992" s="57"/>
      <c r="D992" s="58" t="s">
        <v>296</v>
      </c>
      <c r="E992" s="59">
        <f>SUM(E993,E997)</f>
        <v>234359.27000000002</v>
      </c>
      <c r="F992" s="59">
        <f>SUM(F993,F997)</f>
        <v>91062.15000000001</v>
      </c>
      <c r="G992" s="59">
        <f t="shared" si="63"/>
        <v>38.855791793514285</v>
      </c>
      <c r="H992" s="60"/>
      <c r="I992" s="60"/>
      <c r="J992" s="60"/>
      <c r="K992" s="60"/>
    </row>
    <row r="993" spans="1:11" s="61" customFormat="1" ht="24">
      <c r="A993" s="183" t="s">
        <v>481</v>
      </c>
      <c r="B993" s="184"/>
      <c r="C993" s="185"/>
      <c r="D993" s="63" t="s">
        <v>397</v>
      </c>
      <c r="E993" s="64">
        <f>SUM(E994)</f>
        <v>232292.89</v>
      </c>
      <c r="F993" s="64">
        <f>SUM(F994)</f>
        <v>90920.44</v>
      </c>
      <c r="G993" s="64">
        <f t="shared" si="63"/>
        <v>39.14043171962775</v>
      </c>
      <c r="H993" s="60"/>
      <c r="I993" s="60"/>
      <c r="J993" s="60"/>
      <c r="K993" s="60"/>
    </row>
    <row r="994" spans="1:11" s="61" customFormat="1" ht="12">
      <c r="A994" s="186"/>
      <c r="B994" s="187"/>
      <c r="C994" s="188"/>
      <c r="D994" s="63" t="s">
        <v>551</v>
      </c>
      <c r="E994" s="64">
        <f>SUM(E995:E996)</f>
        <v>232292.89</v>
      </c>
      <c r="F994" s="64">
        <f>SUM(F995:F996)</f>
        <v>90920.44</v>
      </c>
      <c r="G994" s="64">
        <f t="shared" si="63"/>
        <v>39.14043171962775</v>
      </c>
      <c r="H994" s="60"/>
      <c r="I994" s="60"/>
      <c r="J994" s="60"/>
      <c r="K994" s="60"/>
    </row>
    <row r="995" spans="1:11" s="69" customFormat="1" ht="11.25" customHeight="1">
      <c r="A995" s="186"/>
      <c r="B995" s="187"/>
      <c r="C995" s="188"/>
      <c r="D995" s="82" t="s">
        <v>55</v>
      </c>
      <c r="E995" s="67">
        <v>231000</v>
      </c>
      <c r="F995" s="67">
        <v>89834.75</v>
      </c>
      <c r="G995" s="67">
        <f t="shared" si="63"/>
        <v>38.88950216450216</v>
      </c>
      <c r="H995" s="68"/>
      <c r="I995" s="68"/>
      <c r="J995" s="68"/>
      <c r="K995" s="68"/>
    </row>
    <row r="996" spans="1:11" s="69" customFormat="1" ht="11.25" customHeight="1">
      <c r="A996" s="186"/>
      <c r="B996" s="187"/>
      <c r="C996" s="188"/>
      <c r="D996" s="82" t="s">
        <v>552</v>
      </c>
      <c r="E996" s="67">
        <v>1292.89</v>
      </c>
      <c r="F996" s="67">
        <v>1085.69</v>
      </c>
      <c r="G996" s="67">
        <f t="shared" si="63"/>
        <v>83.97388795643867</v>
      </c>
      <c r="H996" s="68"/>
      <c r="I996" s="68"/>
      <c r="J996" s="68"/>
      <c r="K996" s="68"/>
    </row>
    <row r="997" spans="1:11" s="61" customFormat="1" ht="24">
      <c r="A997" s="186"/>
      <c r="B997" s="187"/>
      <c r="C997" s="188"/>
      <c r="D997" s="63" t="s">
        <v>368</v>
      </c>
      <c r="E997" s="64">
        <f>SUM(E998,E1000)</f>
        <v>2066.38</v>
      </c>
      <c r="F997" s="64">
        <f>SUM(F998,F1000)</f>
        <v>141.71</v>
      </c>
      <c r="G997" s="64">
        <f t="shared" si="63"/>
        <v>6.857886739128331</v>
      </c>
      <c r="H997" s="60"/>
      <c r="I997" s="60"/>
      <c r="J997" s="60"/>
      <c r="K997" s="60"/>
    </row>
    <row r="998" spans="1:11" s="61" customFormat="1" ht="24">
      <c r="A998" s="186"/>
      <c r="B998" s="187"/>
      <c r="C998" s="188"/>
      <c r="D998" s="63" t="s">
        <v>200</v>
      </c>
      <c r="E998" s="64">
        <f>SUM(E999)</f>
        <v>2000</v>
      </c>
      <c r="F998" s="64">
        <f>SUM(F999)</f>
        <v>120</v>
      </c>
      <c r="G998" s="64">
        <f t="shared" si="63"/>
        <v>6</v>
      </c>
      <c r="H998" s="60"/>
      <c r="I998" s="60"/>
      <c r="J998" s="60"/>
      <c r="K998" s="60"/>
    </row>
    <row r="999" spans="1:11" s="61" customFormat="1" ht="16.5" customHeight="1">
      <c r="A999" s="186"/>
      <c r="B999" s="187"/>
      <c r="C999" s="188"/>
      <c r="D999" s="63" t="s">
        <v>508</v>
      </c>
      <c r="E999" s="64">
        <v>2000</v>
      </c>
      <c r="F999" s="64">
        <v>120</v>
      </c>
      <c r="G999" s="64">
        <f t="shared" si="63"/>
        <v>6</v>
      </c>
      <c r="H999" s="60"/>
      <c r="I999" s="60"/>
      <c r="J999" s="60"/>
      <c r="K999" s="60"/>
    </row>
    <row r="1000" spans="1:11" s="61" customFormat="1" ht="27" customHeight="1">
      <c r="A1000" s="186"/>
      <c r="B1000" s="187"/>
      <c r="C1000" s="188"/>
      <c r="D1000" s="63" t="s">
        <v>404</v>
      </c>
      <c r="E1000" s="64">
        <f>SUM(E1001)</f>
        <v>66.38</v>
      </c>
      <c r="F1000" s="64">
        <f>SUM(F1001)</f>
        <v>21.71</v>
      </c>
      <c r="G1000" s="64">
        <f t="shared" si="63"/>
        <v>32.705634227176866</v>
      </c>
      <c r="H1000" s="60"/>
      <c r="I1000" s="60"/>
      <c r="J1000" s="60"/>
      <c r="K1000" s="60"/>
    </row>
    <row r="1001" spans="1:11" s="61" customFormat="1" ht="12">
      <c r="A1001" s="186"/>
      <c r="B1001" s="187"/>
      <c r="C1001" s="188"/>
      <c r="D1001" s="63" t="s">
        <v>115</v>
      </c>
      <c r="E1001" s="64">
        <f>SUM(E1002:E1003)</f>
        <v>66.38</v>
      </c>
      <c r="F1001" s="64">
        <f>SUM(F1002:F1003)</f>
        <v>21.71</v>
      </c>
      <c r="G1001" s="64">
        <f t="shared" si="63"/>
        <v>32.705634227176866</v>
      </c>
      <c r="H1001" s="60"/>
      <c r="I1001" s="60"/>
      <c r="J1001" s="60"/>
      <c r="K1001" s="60"/>
    </row>
    <row r="1002" spans="1:11" s="61" customFormat="1" ht="12">
      <c r="A1002" s="186"/>
      <c r="B1002" s="187"/>
      <c r="C1002" s="188"/>
      <c r="D1002" s="82" t="s">
        <v>55</v>
      </c>
      <c r="E1002" s="64">
        <v>40</v>
      </c>
      <c r="F1002" s="64">
        <v>0</v>
      </c>
      <c r="G1002" s="64">
        <f t="shared" si="63"/>
        <v>0</v>
      </c>
      <c r="H1002" s="60"/>
      <c r="I1002" s="60"/>
      <c r="J1002" s="60"/>
      <c r="K1002" s="60"/>
    </row>
    <row r="1003" spans="1:11" s="69" customFormat="1" ht="11.25">
      <c r="A1003" s="189"/>
      <c r="B1003" s="190"/>
      <c r="C1003" s="191"/>
      <c r="D1003" s="82" t="s">
        <v>552</v>
      </c>
      <c r="E1003" s="67">
        <v>26.38</v>
      </c>
      <c r="F1003" s="67">
        <v>21.71</v>
      </c>
      <c r="G1003" s="67">
        <f t="shared" si="63"/>
        <v>82.29719484457922</v>
      </c>
      <c r="H1003" s="68"/>
      <c r="I1003" s="68"/>
      <c r="J1003" s="68"/>
      <c r="K1003" s="68"/>
    </row>
    <row r="1004" spans="1:11" s="61" customFormat="1" ht="12">
      <c r="A1004" s="70"/>
      <c r="B1004" s="70"/>
      <c r="C1004" s="70"/>
      <c r="D1004" s="72"/>
      <c r="E1004" s="73"/>
      <c r="F1004" s="73"/>
      <c r="G1004" s="73"/>
      <c r="H1004" s="60"/>
      <c r="I1004" s="60"/>
      <c r="J1004" s="60"/>
      <c r="K1004" s="60"/>
    </row>
    <row r="1005" spans="1:11" s="56" customFormat="1" ht="12">
      <c r="A1005" s="52"/>
      <c r="B1005" s="52"/>
      <c r="C1005" s="52" t="s">
        <v>384</v>
      </c>
      <c r="D1005" s="53" t="s">
        <v>385</v>
      </c>
      <c r="E1005" s="54">
        <f>SUM(E1006)</f>
        <v>212209</v>
      </c>
      <c r="F1005" s="54">
        <f>SUM(F1006)</f>
        <v>99745.64</v>
      </c>
      <c r="G1005" s="54">
        <f t="shared" si="63"/>
        <v>47.00349184059112</v>
      </c>
      <c r="H1005" s="55"/>
      <c r="I1005" s="55"/>
      <c r="J1005" s="55"/>
      <c r="K1005" s="55"/>
    </row>
    <row r="1006" spans="1:11" s="61" customFormat="1" ht="12">
      <c r="A1006" s="57"/>
      <c r="B1006" s="57"/>
      <c r="C1006" s="57"/>
      <c r="D1006" s="58" t="s">
        <v>296</v>
      </c>
      <c r="E1006" s="59">
        <f>SUM(E1007,E1009)</f>
        <v>212209</v>
      </c>
      <c r="F1006" s="59">
        <f>SUM(F1007,F1009)</f>
        <v>99745.64</v>
      </c>
      <c r="G1006" s="59">
        <f t="shared" si="63"/>
        <v>47.00349184059112</v>
      </c>
      <c r="H1006" s="60"/>
      <c r="I1006" s="60"/>
      <c r="J1006" s="60"/>
      <c r="K1006" s="60"/>
    </row>
    <row r="1007" spans="1:11" s="61" customFormat="1" ht="14.25" customHeight="1">
      <c r="A1007" s="183" t="s">
        <v>481</v>
      </c>
      <c r="B1007" s="184"/>
      <c r="C1007" s="185"/>
      <c r="D1007" s="63" t="s">
        <v>392</v>
      </c>
      <c r="E1007" s="64">
        <f>SUM(E1008)</f>
        <v>1500</v>
      </c>
      <c r="F1007" s="64">
        <f>SUM(F1008)</f>
        <v>0</v>
      </c>
      <c r="G1007" s="64">
        <f t="shared" si="63"/>
        <v>0</v>
      </c>
      <c r="H1007" s="60"/>
      <c r="I1007" s="60"/>
      <c r="J1007" s="60"/>
      <c r="K1007" s="60"/>
    </row>
    <row r="1008" spans="1:11" s="61" customFormat="1" ht="87" customHeight="1">
      <c r="A1008" s="186"/>
      <c r="B1008" s="187"/>
      <c r="C1008" s="188"/>
      <c r="D1008" s="72" t="s">
        <v>54</v>
      </c>
      <c r="E1008" s="64">
        <v>1500</v>
      </c>
      <c r="F1008" s="64">
        <v>0</v>
      </c>
      <c r="G1008" s="64">
        <f t="shared" si="63"/>
        <v>0</v>
      </c>
      <c r="H1008" s="60" t="s">
        <v>489</v>
      </c>
      <c r="I1008" s="60"/>
      <c r="J1008" s="60"/>
      <c r="K1008" s="60"/>
    </row>
    <row r="1009" spans="1:11" s="61" customFormat="1" ht="24">
      <c r="A1009" s="186"/>
      <c r="B1009" s="187"/>
      <c r="C1009" s="188"/>
      <c r="D1009" s="63" t="s">
        <v>401</v>
      </c>
      <c r="E1009" s="64">
        <f>SUM(E1010)</f>
        <v>210709</v>
      </c>
      <c r="F1009" s="64">
        <f>SUM(F1010)</f>
        <v>99745.64</v>
      </c>
      <c r="G1009" s="64">
        <f t="shared" si="63"/>
        <v>47.33810136254265</v>
      </c>
      <c r="H1009" s="60"/>
      <c r="I1009" s="60"/>
      <c r="J1009" s="60"/>
      <c r="K1009" s="60"/>
    </row>
    <row r="1010" spans="1:11" s="61" customFormat="1" ht="12">
      <c r="A1010" s="186"/>
      <c r="B1010" s="187"/>
      <c r="C1010" s="188"/>
      <c r="D1010" s="63" t="s">
        <v>551</v>
      </c>
      <c r="E1010" s="64">
        <v>210709</v>
      </c>
      <c r="F1010" s="64">
        <v>99745.64</v>
      </c>
      <c r="G1010" s="64">
        <f t="shared" si="63"/>
        <v>47.33810136254265</v>
      </c>
      <c r="H1010" s="60"/>
      <c r="I1010" s="60"/>
      <c r="J1010" s="60"/>
      <c r="K1010" s="60"/>
    </row>
    <row r="1011" spans="1:11" s="69" customFormat="1" ht="11.25">
      <c r="A1011" s="186"/>
      <c r="B1011" s="187"/>
      <c r="C1011" s="188"/>
      <c r="D1011" s="66" t="s">
        <v>72</v>
      </c>
      <c r="E1011" s="67">
        <v>54000</v>
      </c>
      <c r="F1011" s="67">
        <v>19974.17</v>
      </c>
      <c r="G1011" s="67">
        <f t="shared" si="63"/>
        <v>36.9892037037037</v>
      </c>
      <c r="H1011" s="68"/>
      <c r="I1011" s="68"/>
      <c r="J1011" s="68"/>
      <c r="K1011" s="68"/>
    </row>
    <row r="1012" spans="1:11" s="69" customFormat="1" ht="22.5">
      <c r="A1012" s="189"/>
      <c r="B1012" s="190"/>
      <c r="C1012" s="191"/>
      <c r="D1012" s="66" t="s">
        <v>71</v>
      </c>
      <c r="E1012" s="67">
        <v>156709</v>
      </c>
      <c r="F1012" s="67">
        <v>79771.47</v>
      </c>
      <c r="G1012" s="67">
        <f t="shared" si="63"/>
        <v>50.904204608541946</v>
      </c>
      <c r="H1012" s="68"/>
      <c r="I1012" s="68"/>
      <c r="J1012" s="68"/>
      <c r="K1012" s="68"/>
    </row>
    <row r="1013" spans="1:11" s="12" customFormat="1" ht="12">
      <c r="A1013" s="8"/>
      <c r="B1013" s="8"/>
      <c r="C1013" s="8"/>
      <c r="D1013" s="9"/>
      <c r="E1013" s="10"/>
      <c r="F1013" s="10"/>
      <c r="G1013" s="10"/>
      <c r="H1013" s="11"/>
      <c r="I1013" s="11"/>
      <c r="J1013" s="11"/>
      <c r="K1013" s="11"/>
    </row>
    <row r="1014" spans="1:11" s="56" customFormat="1" ht="15.75" customHeight="1">
      <c r="A1014" s="52"/>
      <c r="B1014" s="52"/>
      <c r="C1014" s="52">
        <v>85219</v>
      </c>
      <c r="D1014" s="53" t="s">
        <v>307</v>
      </c>
      <c r="E1014" s="54">
        <f>SUM(E1015)</f>
        <v>1117316</v>
      </c>
      <c r="F1014" s="54">
        <f>SUM(F1015)</f>
        <v>588105.8200000001</v>
      </c>
      <c r="G1014" s="54">
        <f t="shared" si="63"/>
        <v>52.63558563557669</v>
      </c>
      <c r="H1014" s="55"/>
      <c r="I1014" s="55"/>
      <c r="J1014" s="55"/>
      <c r="K1014" s="55"/>
    </row>
    <row r="1015" spans="1:11" s="61" customFormat="1" ht="12">
      <c r="A1015" s="57"/>
      <c r="B1015" s="57"/>
      <c r="C1015" s="57"/>
      <c r="D1015" s="58" t="s">
        <v>296</v>
      </c>
      <c r="E1015" s="59">
        <f>SUM(E1016,E1018)</f>
        <v>1117316</v>
      </c>
      <c r="F1015" s="59">
        <f>SUM(F1016,F1018)</f>
        <v>588105.8200000001</v>
      </c>
      <c r="G1015" s="59">
        <f t="shared" si="63"/>
        <v>52.63558563557669</v>
      </c>
      <c r="H1015" s="60"/>
      <c r="I1015" s="60"/>
      <c r="J1015" s="60"/>
      <c r="K1015" s="60"/>
    </row>
    <row r="1016" spans="1:11" s="61" customFormat="1" ht="24">
      <c r="A1016" s="183" t="s">
        <v>481</v>
      </c>
      <c r="B1016" s="184"/>
      <c r="C1016" s="185"/>
      <c r="D1016" s="167" t="s">
        <v>372</v>
      </c>
      <c r="E1016" s="64">
        <f>SUM(E1017)</f>
        <v>5630</v>
      </c>
      <c r="F1016" s="64">
        <f>SUM(F1017)</f>
        <v>69.8</v>
      </c>
      <c r="G1016" s="64">
        <f t="shared" si="63"/>
        <v>1.2397868561278864</v>
      </c>
      <c r="H1016" s="60"/>
      <c r="I1016" s="60"/>
      <c r="J1016" s="60"/>
      <c r="K1016" s="60"/>
    </row>
    <row r="1017" spans="1:11" s="61" customFormat="1" ht="26.25" customHeight="1">
      <c r="A1017" s="186"/>
      <c r="B1017" s="187"/>
      <c r="C1017" s="188"/>
      <c r="D1017" s="63" t="s">
        <v>525</v>
      </c>
      <c r="E1017" s="64">
        <v>5630</v>
      </c>
      <c r="F1017" s="64">
        <v>69.8</v>
      </c>
      <c r="G1017" s="64">
        <f t="shared" si="63"/>
        <v>1.2397868561278864</v>
      </c>
      <c r="H1017" s="60"/>
      <c r="I1017" s="60"/>
      <c r="J1017" s="60"/>
      <c r="K1017" s="60"/>
    </row>
    <row r="1018" spans="1:11" s="61" customFormat="1" ht="24">
      <c r="A1018" s="186"/>
      <c r="B1018" s="187"/>
      <c r="C1018" s="188"/>
      <c r="D1018" s="63" t="s">
        <v>368</v>
      </c>
      <c r="E1018" s="64">
        <f>SUM(E1019,E1025)</f>
        <v>1111686</v>
      </c>
      <c r="F1018" s="64">
        <f>SUM(F1019,F1025)</f>
        <v>588036.02</v>
      </c>
      <c r="G1018" s="64">
        <f t="shared" si="63"/>
        <v>52.895873475064</v>
      </c>
      <c r="H1018" s="60"/>
      <c r="I1018" s="60"/>
      <c r="J1018" s="60"/>
      <c r="K1018" s="60"/>
    </row>
    <row r="1019" spans="1:11" s="61" customFormat="1" ht="57" customHeight="1">
      <c r="A1019" s="186"/>
      <c r="B1019" s="187"/>
      <c r="C1019" s="188"/>
      <c r="D1019" s="63" t="s">
        <v>99</v>
      </c>
      <c r="E1019" s="64">
        <f>SUM(E1020:E1024)</f>
        <v>944951</v>
      </c>
      <c r="F1019" s="64">
        <f>SUM(F1020:F1024)</f>
        <v>505598.73000000004</v>
      </c>
      <c r="G1019" s="64">
        <f t="shared" si="63"/>
        <v>53.505285459246046</v>
      </c>
      <c r="H1019" s="60"/>
      <c r="I1019" s="60"/>
      <c r="J1019" s="60"/>
      <c r="K1019" s="60"/>
    </row>
    <row r="1020" spans="1:11" s="61" customFormat="1" ht="21.75" customHeight="1">
      <c r="A1020" s="186"/>
      <c r="B1020" s="187"/>
      <c r="C1020" s="188"/>
      <c r="D1020" s="63" t="s">
        <v>496</v>
      </c>
      <c r="E1020" s="64">
        <v>722354</v>
      </c>
      <c r="F1020" s="64">
        <v>364115.56</v>
      </c>
      <c r="G1020" s="64">
        <f t="shared" si="63"/>
        <v>50.406803312503285</v>
      </c>
      <c r="H1020" s="60"/>
      <c r="I1020" s="60"/>
      <c r="J1020" s="60"/>
      <c r="K1020" s="60"/>
    </row>
    <row r="1021" spans="1:11" s="61" customFormat="1" ht="16.5" customHeight="1">
      <c r="A1021" s="186"/>
      <c r="B1021" s="187"/>
      <c r="C1021" s="188"/>
      <c r="D1021" s="63" t="s">
        <v>519</v>
      </c>
      <c r="E1021" s="64">
        <v>59200</v>
      </c>
      <c r="F1021" s="64">
        <v>58503.63</v>
      </c>
      <c r="G1021" s="64">
        <f t="shared" si="63"/>
        <v>98.82369932432432</v>
      </c>
      <c r="H1021" s="60"/>
      <c r="I1021" s="60"/>
      <c r="J1021" s="60"/>
      <c r="K1021" s="60"/>
    </row>
    <row r="1022" spans="1:11" s="61" customFormat="1" ht="13.5" customHeight="1">
      <c r="A1022" s="186"/>
      <c r="B1022" s="187"/>
      <c r="C1022" s="188"/>
      <c r="D1022" s="63" t="s">
        <v>514</v>
      </c>
      <c r="E1022" s="64">
        <v>137726</v>
      </c>
      <c r="F1022" s="64">
        <v>71948.76</v>
      </c>
      <c r="G1022" s="64">
        <f t="shared" si="63"/>
        <v>52.24050651293147</v>
      </c>
      <c r="H1022" s="60"/>
      <c r="I1022" s="60"/>
      <c r="J1022" s="60"/>
      <c r="K1022" s="60"/>
    </row>
    <row r="1023" spans="1:11" s="61" customFormat="1" ht="12">
      <c r="A1023" s="186"/>
      <c r="B1023" s="187"/>
      <c r="C1023" s="188"/>
      <c r="D1023" s="63" t="s">
        <v>515</v>
      </c>
      <c r="E1023" s="64">
        <v>19521</v>
      </c>
      <c r="F1023" s="64">
        <v>7730.78</v>
      </c>
      <c r="G1023" s="64">
        <f t="shared" si="63"/>
        <v>39.602376927411505</v>
      </c>
      <c r="H1023" s="60"/>
      <c r="I1023" s="60"/>
      <c r="J1023" s="60"/>
      <c r="K1023" s="60"/>
    </row>
    <row r="1024" spans="1:11" s="61" customFormat="1" ht="17.25" customHeight="1">
      <c r="A1024" s="186"/>
      <c r="B1024" s="187"/>
      <c r="C1024" s="188"/>
      <c r="D1024" s="63" t="s">
        <v>508</v>
      </c>
      <c r="E1024" s="64">
        <v>6150</v>
      </c>
      <c r="F1024" s="64">
        <v>3300</v>
      </c>
      <c r="G1024" s="64">
        <f t="shared" si="63"/>
        <v>53.65853658536585</v>
      </c>
      <c r="H1024" s="60"/>
      <c r="I1024" s="60"/>
      <c r="J1024" s="60"/>
      <c r="K1024" s="60"/>
    </row>
    <row r="1025" spans="1:11" s="61" customFormat="1" ht="21" customHeight="1">
      <c r="A1025" s="186"/>
      <c r="B1025" s="187"/>
      <c r="C1025" s="188"/>
      <c r="D1025" s="63" t="s">
        <v>404</v>
      </c>
      <c r="E1025" s="64">
        <f>SUM(E1026:E1037)</f>
        <v>166735</v>
      </c>
      <c r="F1025" s="64">
        <f>SUM(F1026:F1037)</f>
        <v>82437.29</v>
      </c>
      <c r="G1025" s="64">
        <f t="shared" si="63"/>
        <v>49.44210273787746</v>
      </c>
      <c r="H1025" s="60"/>
      <c r="I1025" s="60"/>
      <c r="J1025" s="60"/>
      <c r="K1025" s="60"/>
    </row>
    <row r="1026" spans="1:11" s="61" customFormat="1" ht="15.75" customHeight="1">
      <c r="A1026" s="186"/>
      <c r="B1026" s="187"/>
      <c r="C1026" s="188"/>
      <c r="D1026" s="63" t="s">
        <v>497</v>
      </c>
      <c r="E1026" s="64">
        <v>33000</v>
      </c>
      <c r="F1026" s="64">
        <v>16311.41</v>
      </c>
      <c r="G1026" s="64">
        <f t="shared" si="63"/>
        <v>49.42851515151515</v>
      </c>
      <c r="H1026" s="60"/>
      <c r="I1026" s="60"/>
      <c r="J1026" s="60"/>
      <c r="K1026" s="60"/>
    </row>
    <row r="1027" spans="1:11" s="61" customFormat="1" ht="12">
      <c r="A1027" s="186"/>
      <c r="B1027" s="187"/>
      <c r="C1027" s="188"/>
      <c r="D1027" s="63" t="s">
        <v>509</v>
      </c>
      <c r="E1027" s="64">
        <v>6000</v>
      </c>
      <c r="F1027" s="64">
        <v>2990.27</v>
      </c>
      <c r="G1027" s="64">
        <f t="shared" si="63"/>
        <v>49.837833333333336</v>
      </c>
      <c r="H1027" s="60"/>
      <c r="I1027" s="60"/>
      <c r="J1027" s="60"/>
      <c r="K1027" s="60"/>
    </row>
    <row r="1028" spans="1:11" s="61" customFormat="1" ht="12">
      <c r="A1028" s="186"/>
      <c r="B1028" s="187"/>
      <c r="C1028" s="188"/>
      <c r="D1028" s="63" t="s">
        <v>498</v>
      </c>
      <c r="E1028" s="64">
        <v>3000</v>
      </c>
      <c r="F1028" s="64">
        <v>733.92</v>
      </c>
      <c r="G1028" s="64">
        <f t="shared" si="63"/>
        <v>24.464</v>
      </c>
      <c r="H1028" s="60"/>
      <c r="I1028" s="60"/>
      <c r="J1028" s="60"/>
      <c r="K1028" s="60"/>
    </row>
    <row r="1029" spans="1:11" s="61" customFormat="1" ht="12">
      <c r="A1029" s="186"/>
      <c r="B1029" s="187"/>
      <c r="C1029" s="188"/>
      <c r="D1029" s="63" t="s">
        <v>528</v>
      </c>
      <c r="E1029" s="64">
        <v>1300</v>
      </c>
      <c r="F1029" s="64">
        <v>124</v>
      </c>
      <c r="G1029" s="64">
        <f t="shared" si="63"/>
        <v>9.538461538461538</v>
      </c>
      <c r="H1029" s="60"/>
      <c r="I1029" s="60"/>
      <c r="J1029" s="60"/>
      <c r="K1029" s="60"/>
    </row>
    <row r="1030" spans="1:11" s="61" customFormat="1" ht="12">
      <c r="A1030" s="186"/>
      <c r="B1030" s="187"/>
      <c r="C1030" s="188"/>
      <c r="D1030" s="63" t="s">
        <v>499</v>
      </c>
      <c r="E1030" s="64">
        <v>56600</v>
      </c>
      <c r="F1030" s="64">
        <v>25478.44</v>
      </c>
      <c r="G1030" s="64">
        <f t="shared" si="63"/>
        <v>45.014911660777386</v>
      </c>
      <c r="H1030" s="60"/>
      <c r="I1030" s="60"/>
      <c r="J1030" s="60"/>
      <c r="K1030" s="60"/>
    </row>
    <row r="1031" spans="1:11" s="61" customFormat="1" ht="24">
      <c r="A1031" s="186"/>
      <c r="B1031" s="187"/>
      <c r="C1031" s="188"/>
      <c r="D1031" s="63" t="s">
        <v>500</v>
      </c>
      <c r="E1031" s="64">
        <v>2900</v>
      </c>
      <c r="F1031" s="64">
        <v>1787.73</v>
      </c>
      <c r="G1031" s="64">
        <f t="shared" si="63"/>
        <v>61.64586206896552</v>
      </c>
      <c r="H1031" s="60"/>
      <c r="I1031" s="60"/>
      <c r="J1031" s="60"/>
      <c r="K1031" s="60"/>
    </row>
    <row r="1032" spans="1:11" s="61" customFormat="1" ht="12">
      <c r="A1032" s="186"/>
      <c r="B1032" s="187"/>
      <c r="C1032" s="188"/>
      <c r="D1032" s="63" t="s">
        <v>522</v>
      </c>
      <c r="E1032" s="64">
        <v>24900</v>
      </c>
      <c r="F1032" s="64">
        <v>11363.26</v>
      </c>
      <c r="G1032" s="64">
        <f t="shared" si="63"/>
        <v>45.635582329317266</v>
      </c>
      <c r="H1032" s="60"/>
      <c r="I1032" s="60"/>
      <c r="J1032" s="60"/>
      <c r="K1032" s="60"/>
    </row>
    <row r="1033" spans="1:11" s="61" customFormat="1" ht="12">
      <c r="A1033" s="186"/>
      <c r="B1033" s="187"/>
      <c r="C1033" s="188"/>
      <c r="D1033" s="63" t="s">
        <v>501</v>
      </c>
      <c r="E1033" s="64">
        <v>3500</v>
      </c>
      <c r="F1033" s="64">
        <v>0</v>
      </c>
      <c r="G1033" s="64">
        <f t="shared" si="63"/>
        <v>0</v>
      </c>
      <c r="H1033" s="60"/>
      <c r="I1033" s="60"/>
      <c r="J1033" s="60"/>
      <c r="K1033" s="60"/>
    </row>
    <row r="1034" spans="1:11" s="61" customFormat="1" ht="29.25" customHeight="1">
      <c r="A1034" s="186"/>
      <c r="B1034" s="187"/>
      <c r="C1034" s="188"/>
      <c r="D1034" s="63" t="s">
        <v>523</v>
      </c>
      <c r="E1034" s="64">
        <v>28732</v>
      </c>
      <c r="F1034" s="64">
        <v>20851.03</v>
      </c>
      <c r="G1034" s="64">
        <f t="shared" si="63"/>
        <v>72.57075734372825</v>
      </c>
      <c r="H1034" s="60"/>
      <c r="I1034" s="60"/>
      <c r="J1034" s="60"/>
      <c r="K1034" s="60"/>
    </row>
    <row r="1035" spans="1:11" s="61" customFormat="1" ht="12">
      <c r="A1035" s="186"/>
      <c r="B1035" s="187"/>
      <c r="C1035" s="188"/>
      <c r="D1035" s="63" t="s">
        <v>271</v>
      </c>
      <c r="E1035" s="64">
        <v>700</v>
      </c>
      <c r="F1035" s="64">
        <v>668</v>
      </c>
      <c r="G1035" s="64">
        <f t="shared" si="63"/>
        <v>95.42857142857143</v>
      </c>
      <c r="H1035" s="60"/>
      <c r="I1035" s="60"/>
      <c r="J1035" s="60"/>
      <c r="K1035" s="60"/>
    </row>
    <row r="1036" spans="1:11" s="61" customFormat="1" ht="27.75" customHeight="1">
      <c r="A1036" s="186"/>
      <c r="B1036" s="187"/>
      <c r="C1036" s="188"/>
      <c r="D1036" s="63" t="s">
        <v>272</v>
      </c>
      <c r="E1036" s="64">
        <v>1103</v>
      </c>
      <c r="F1036" s="64">
        <v>1102.47</v>
      </c>
      <c r="G1036" s="64">
        <f t="shared" si="63"/>
        <v>99.95194922937443</v>
      </c>
      <c r="H1036" s="60"/>
      <c r="I1036" s="60"/>
      <c r="J1036" s="60"/>
      <c r="K1036" s="60"/>
    </row>
    <row r="1037" spans="1:11" s="61" customFormat="1" ht="28.5" customHeight="1">
      <c r="A1037" s="186"/>
      <c r="B1037" s="187"/>
      <c r="C1037" s="188"/>
      <c r="D1037" s="63" t="s">
        <v>532</v>
      </c>
      <c r="E1037" s="64">
        <v>5000</v>
      </c>
      <c r="F1037" s="64">
        <v>1026.76</v>
      </c>
      <c r="G1037" s="64">
        <f t="shared" si="63"/>
        <v>20.5352</v>
      </c>
      <c r="H1037" s="60"/>
      <c r="I1037" s="60"/>
      <c r="J1037" s="60"/>
      <c r="K1037" s="60"/>
    </row>
    <row r="1038" spans="1:11" s="132" customFormat="1" ht="94.5" customHeight="1">
      <c r="A1038" s="189"/>
      <c r="B1038" s="190"/>
      <c r="C1038" s="191"/>
      <c r="D1038" s="129" t="s">
        <v>100</v>
      </c>
      <c r="E1038" s="130"/>
      <c r="F1038" s="130"/>
      <c r="G1038" s="130"/>
      <c r="H1038" s="131"/>
      <c r="I1038" s="131"/>
      <c r="J1038" s="131"/>
      <c r="K1038" s="131"/>
    </row>
    <row r="1039" spans="1:11" s="61" customFormat="1" ht="12">
      <c r="A1039" s="70"/>
      <c r="B1039" s="70"/>
      <c r="C1039" s="70"/>
      <c r="D1039" s="72"/>
      <c r="E1039" s="73"/>
      <c r="F1039" s="73"/>
      <c r="G1039" s="73"/>
      <c r="H1039" s="60"/>
      <c r="I1039" s="60"/>
      <c r="J1039" s="60"/>
      <c r="K1039" s="60"/>
    </row>
    <row r="1040" spans="1:11" s="84" customFormat="1" ht="30.75" customHeight="1">
      <c r="A1040" s="52"/>
      <c r="B1040" s="52"/>
      <c r="C1040" s="52" t="s">
        <v>347</v>
      </c>
      <c r="D1040" s="53" t="s">
        <v>348</v>
      </c>
      <c r="E1040" s="54">
        <f aca="true" t="shared" si="66" ref="E1040:F1042">SUM(E1041)</f>
        <v>129201</v>
      </c>
      <c r="F1040" s="54">
        <f t="shared" si="66"/>
        <v>17236.22</v>
      </c>
      <c r="G1040" s="54">
        <f t="shared" si="63"/>
        <v>13.340624298573541</v>
      </c>
      <c r="H1040" s="83"/>
      <c r="I1040" s="83"/>
      <c r="J1040" s="83"/>
      <c r="K1040" s="83"/>
    </row>
    <row r="1041" spans="1:11" s="61" customFormat="1" ht="12">
      <c r="A1041" s="57"/>
      <c r="B1041" s="57"/>
      <c r="C1041" s="57"/>
      <c r="D1041" s="58" t="s">
        <v>296</v>
      </c>
      <c r="E1041" s="59">
        <f t="shared" si="66"/>
        <v>129201</v>
      </c>
      <c r="F1041" s="59">
        <f t="shared" si="66"/>
        <v>17236.22</v>
      </c>
      <c r="G1041" s="59">
        <f t="shared" si="63"/>
        <v>13.340624298573541</v>
      </c>
      <c r="H1041" s="60"/>
      <c r="I1041" s="60"/>
      <c r="J1041" s="60"/>
      <c r="K1041" s="60"/>
    </row>
    <row r="1042" spans="1:11" s="61" customFormat="1" ht="24">
      <c r="A1042" s="183" t="s">
        <v>481</v>
      </c>
      <c r="B1042" s="184"/>
      <c r="C1042" s="185"/>
      <c r="D1042" s="63" t="s">
        <v>367</v>
      </c>
      <c r="E1042" s="64">
        <f t="shared" si="66"/>
        <v>129201</v>
      </c>
      <c r="F1042" s="64">
        <f t="shared" si="66"/>
        <v>17236.22</v>
      </c>
      <c r="G1042" s="64">
        <f t="shared" si="63"/>
        <v>13.340624298573541</v>
      </c>
      <c r="H1042" s="60"/>
      <c r="I1042" s="60"/>
      <c r="J1042" s="60"/>
      <c r="K1042" s="60"/>
    </row>
    <row r="1043" spans="1:11" s="61" customFormat="1" ht="24">
      <c r="A1043" s="186"/>
      <c r="B1043" s="187"/>
      <c r="C1043" s="188"/>
      <c r="D1043" s="63" t="s">
        <v>399</v>
      </c>
      <c r="E1043" s="64">
        <f>SUM(E1044:E1047)</f>
        <v>129201</v>
      </c>
      <c r="F1043" s="64">
        <f>SUM(F1044:F1047)</f>
        <v>17236.22</v>
      </c>
      <c r="G1043" s="64">
        <f t="shared" si="63"/>
        <v>13.340624298573541</v>
      </c>
      <c r="H1043" s="60"/>
      <c r="I1043" s="60"/>
      <c r="J1043" s="60"/>
      <c r="K1043" s="60"/>
    </row>
    <row r="1044" spans="1:11" s="61" customFormat="1" ht="24">
      <c r="A1044" s="186"/>
      <c r="B1044" s="187"/>
      <c r="C1044" s="188"/>
      <c r="D1044" s="63" t="s">
        <v>496</v>
      </c>
      <c r="E1044" s="64">
        <v>71857</v>
      </c>
      <c r="F1044" s="64">
        <v>0</v>
      </c>
      <c r="G1044" s="64">
        <f t="shared" si="63"/>
        <v>0</v>
      </c>
      <c r="H1044" s="60"/>
      <c r="I1044" s="60"/>
      <c r="J1044" s="60"/>
      <c r="K1044" s="60"/>
    </row>
    <row r="1045" spans="1:11" s="61" customFormat="1" ht="15.75" customHeight="1">
      <c r="A1045" s="186"/>
      <c r="B1045" s="187"/>
      <c r="C1045" s="188"/>
      <c r="D1045" s="63" t="s">
        <v>514</v>
      </c>
      <c r="E1045" s="64">
        <v>18701</v>
      </c>
      <c r="F1045" s="64">
        <v>2510.23</v>
      </c>
      <c r="G1045" s="64">
        <f t="shared" si="63"/>
        <v>13.422972033581091</v>
      </c>
      <c r="H1045" s="60"/>
      <c r="I1045" s="60"/>
      <c r="J1045" s="60"/>
      <c r="K1045" s="60"/>
    </row>
    <row r="1046" spans="1:11" s="61" customFormat="1" ht="12">
      <c r="A1046" s="186"/>
      <c r="B1046" s="187"/>
      <c r="C1046" s="188"/>
      <c r="D1046" s="63" t="s">
        <v>515</v>
      </c>
      <c r="E1046" s="64">
        <v>2643</v>
      </c>
      <c r="F1046" s="64">
        <v>247.33</v>
      </c>
      <c r="G1046" s="64">
        <f t="shared" si="63"/>
        <v>9.35792659856224</v>
      </c>
      <c r="H1046" s="60"/>
      <c r="I1046" s="60"/>
      <c r="J1046" s="60"/>
      <c r="K1046" s="60"/>
    </row>
    <row r="1047" spans="1:11" s="61" customFormat="1" ht="15" customHeight="1">
      <c r="A1047" s="186"/>
      <c r="B1047" s="187"/>
      <c r="C1047" s="188"/>
      <c r="D1047" s="63" t="s">
        <v>508</v>
      </c>
      <c r="E1047" s="64">
        <v>36000</v>
      </c>
      <c r="F1047" s="64">
        <v>14478.66</v>
      </c>
      <c r="G1047" s="64">
        <f t="shared" si="63"/>
        <v>40.2185</v>
      </c>
      <c r="H1047" s="60"/>
      <c r="I1047" s="60"/>
      <c r="J1047" s="60"/>
      <c r="K1047" s="60"/>
    </row>
    <row r="1048" spans="1:11" s="61" customFormat="1" ht="33.75" customHeight="1">
      <c r="A1048" s="186"/>
      <c r="B1048" s="187"/>
      <c r="C1048" s="188"/>
      <c r="D1048" s="164" t="s">
        <v>164</v>
      </c>
      <c r="E1048" s="130">
        <v>43210</v>
      </c>
      <c r="F1048" s="130">
        <v>17236.22</v>
      </c>
      <c r="G1048" s="130">
        <f>F1048*100/E1048</f>
        <v>39.88942374450359</v>
      </c>
      <c r="H1048" s="60"/>
      <c r="I1048" s="60"/>
      <c r="J1048" s="60"/>
      <c r="K1048" s="60"/>
    </row>
    <row r="1049" spans="1:11" s="61" customFormat="1" ht="11.25" customHeight="1">
      <c r="A1049" s="186"/>
      <c r="B1049" s="187"/>
      <c r="C1049" s="188"/>
      <c r="D1049" s="164" t="s">
        <v>73</v>
      </c>
      <c r="E1049" s="130">
        <f>SUM(E1050:E1051)</f>
        <v>85991</v>
      </c>
      <c r="F1049" s="130">
        <f>SUM(F1050:F1051)</f>
        <v>0</v>
      </c>
      <c r="G1049" s="130">
        <f>F1049*100/E1049</f>
        <v>0</v>
      </c>
      <c r="H1049" s="60"/>
      <c r="I1049" s="60"/>
      <c r="J1049" s="60"/>
      <c r="K1049" s="60"/>
    </row>
    <row r="1050" spans="1:11" s="61" customFormat="1" ht="9" customHeight="1">
      <c r="A1050" s="186"/>
      <c r="B1050" s="187"/>
      <c r="C1050" s="188"/>
      <c r="D1050" s="165" t="s">
        <v>78</v>
      </c>
      <c r="E1050" s="130">
        <v>35000</v>
      </c>
      <c r="F1050" s="130">
        <v>0</v>
      </c>
      <c r="G1050" s="130">
        <f>F1050*100/E1050</f>
        <v>0</v>
      </c>
      <c r="H1050" s="60"/>
      <c r="I1050" s="60"/>
      <c r="J1050" s="60"/>
      <c r="K1050" s="60"/>
    </row>
    <row r="1051" spans="1:11" s="61" customFormat="1" ht="23.25" customHeight="1">
      <c r="A1051" s="186"/>
      <c r="B1051" s="187"/>
      <c r="C1051" s="188"/>
      <c r="D1051" s="165" t="s">
        <v>79</v>
      </c>
      <c r="E1051" s="130">
        <v>50991</v>
      </c>
      <c r="F1051" s="130">
        <v>0</v>
      </c>
      <c r="G1051" s="130">
        <f>F1051*100/E1051</f>
        <v>0</v>
      </c>
      <c r="H1051" s="60"/>
      <c r="I1051" s="60"/>
      <c r="J1051" s="60"/>
      <c r="K1051" s="60"/>
    </row>
    <row r="1052" spans="1:11" s="61" customFormat="1" ht="12">
      <c r="A1052" s="70"/>
      <c r="B1052" s="70"/>
      <c r="C1052" s="70"/>
      <c r="D1052" s="72"/>
      <c r="E1052" s="73"/>
      <c r="F1052" s="73"/>
      <c r="G1052" s="73"/>
      <c r="H1052" s="60"/>
      <c r="I1052" s="60"/>
      <c r="J1052" s="60"/>
      <c r="K1052" s="60"/>
    </row>
    <row r="1053" spans="1:11" s="56" customFormat="1" ht="12">
      <c r="A1053" s="52"/>
      <c r="B1053" s="52"/>
      <c r="C1053" s="52" t="s">
        <v>463</v>
      </c>
      <c r="D1053" s="53" t="s">
        <v>464</v>
      </c>
      <c r="E1053" s="54">
        <f>E1054</f>
        <v>180495</v>
      </c>
      <c r="F1053" s="54">
        <f>F1054</f>
        <v>85450.5</v>
      </c>
      <c r="G1053" s="54">
        <f t="shared" si="63"/>
        <v>47.34230865120917</v>
      </c>
      <c r="H1053" s="55"/>
      <c r="I1053" s="55"/>
      <c r="J1053" s="55"/>
      <c r="K1053" s="55"/>
    </row>
    <row r="1054" spans="1:11" s="61" customFormat="1" ht="12">
      <c r="A1054" s="57"/>
      <c r="B1054" s="57"/>
      <c r="C1054" s="57"/>
      <c r="D1054" s="58" t="s">
        <v>296</v>
      </c>
      <c r="E1054" s="59">
        <f>SUM(E1055,E1058)</f>
        <v>180495</v>
      </c>
      <c r="F1054" s="59">
        <f>SUM(F1055,F1058)</f>
        <v>85450.5</v>
      </c>
      <c r="G1054" s="59">
        <f t="shared" si="63"/>
        <v>47.34230865120917</v>
      </c>
      <c r="H1054" s="60"/>
      <c r="I1054" s="60"/>
      <c r="J1054" s="60"/>
      <c r="K1054" s="60"/>
    </row>
    <row r="1055" spans="1:11" s="61" customFormat="1" ht="12">
      <c r="A1055" s="183" t="s">
        <v>481</v>
      </c>
      <c r="B1055" s="184"/>
      <c r="C1055" s="185"/>
      <c r="D1055" s="63" t="s">
        <v>553</v>
      </c>
      <c r="E1055" s="64">
        <f>SUM(E1056)</f>
        <v>30000</v>
      </c>
      <c r="F1055" s="64">
        <f>SUM(F1056)</f>
        <v>15000</v>
      </c>
      <c r="G1055" s="64">
        <f t="shared" si="63"/>
        <v>50</v>
      </c>
      <c r="H1055" s="60"/>
      <c r="I1055" s="60"/>
      <c r="J1055" s="60"/>
      <c r="K1055" s="60"/>
    </row>
    <row r="1056" spans="1:11" s="61" customFormat="1" ht="72.75" customHeight="1">
      <c r="A1056" s="186"/>
      <c r="B1056" s="187"/>
      <c r="C1056" s="188"/>
      <c r="D1056" s="63" t="s">
        <v>554</v>
      </c>
      <c r="E1056" s="64">
        <f>SUM(E1057)</f>
        <v>30000</v>
      </c>
      <c r="F1056" s="64">
        <f>SUM(F1057)</f>
        <v>15000</v>
      </c>
      <c r="G1056" s="64">
        <f t="shared" si="63"/>
        <v>50</v>
      </c>
      <c r="H1056" s="60"/>
      <c r="I1056" s="60"/>
      <c r="J1056" s="60"/>
      <c r="K1056" s="60"/>
    </row>
    <row r="1057" spans="1:11" s="69" customFormat="1" ht="24.75" customHeight="1">
      <c r="A1057" s="186"/>
      <c r="B1057" s="187"/>
      <c r="C1057" s="188"/>
      <c r="D1057" s="82" t="s">
        <v>449</v>
      </c>
      <c r="E1057" s="67">
        <v>30000</v>
      </c>
      <c r="F1057" s="67">
        <v>15000</v>
      </c>
      <c r="G1057" s="67">
        <f t="shared" si="63"/>
        <v>50</v>
      </c>
      <c r="H1057" s="68" t="s">
        <v>489</v>
      </c>
      <c r="I1057" s="68"/>
      <c r="J1057" s="68"/>
      <c r="K1057" s="68"/>
    </row>
    <row r="1058" spans="1:11" s="61" customFormat="1" ht="24">
      <c r="A1058" s="186"/>
      <c r="B1058" s="187"/>
      <c r="C1058" s="188"/>
      <c r="D1058" s="63" t="s">
        <v>401</v>
      </c>
      <c r="E1058" s="64">
        <f>SUM(E1059)</f>
        <v>150495</v>
      </c>
      <c r="F1058" s="64">
        <f>SUM(F1059)</f>
        <v>70450.5</v>
      </c>
      <c r="G1058" s="64">
        <f t="shared" si="63"/>
        <v>46.81251868832852</v>
      </c>
      <c r="H1058" s="60"/>
      <c r="I1058" s="60"/>
      <c r="J1058" s="60"/>
      <c r="K1058" s="60"/>
    </row>
    <row r="1059" spans="1:11" s="61" customFormat="1" ht="12">
      <c r="A1059" s="186"/>
      <c r="B1059" s="187"/>
      <c r="C1059" s="188"/>
      <c r="D1059" s="72" t="s">
        <v>550</v>
      </c>
      <c r="E1059" s="73">
        <v>150495</v>
      </c>
      <c r="F1059" s="73">
        <v>70450.5</v>
      </c>
      <c r="G1059" s="73">
        <f t="shared" si="63"/>
        <v>46.81251868832852</v>
      </c>
      <c r="H1059" s="60"/>
      <c r="I1059" s="60"/>
      <c r="J1059" s="60"/>
      <c r="K1059" s="60"/>
    </row>
    <row r="1060" spans="1:11" s="69" customFormat="1" ht="11.25">
      <c r="A1060" s="186"/>
      <c r="B1060" s="187"/>
      <c r="C1060" s="188"/>
      <c r="D1060" s="165" t="s">
        <v>78</v>
      </c>
      <c r="E1060" s="74">
        <v>68000</v>
      </c>
      <c r="F1060" s="74">
        <v>28818.5</v>
      </c>
      <c r="G1060" s="74">
        <f t="shared" si="63"/>
        <v>42.38014705882353</v>
      </c>
      <c r="H1060" s="68"/>
      <c r="I1060" s="68"/>
      <c r="J1060" s="68"/>
      <c r="K1060" s="68"/>
    </row>
    <row r="1061" spans="1:11" s="69" customFormat="1" ht="22.5" customHeight="1">
      <c r="A1061" s="186"/>
      <c r="B1061" s="187"/>
      <c r="C1061" s="188"/>
      <c r="D1061" s="165" t="s">
        <v>79</v>
      </c>
      <c r="E1061" s="74">
        <v>82495</v>
      </c>
      <c r="F1061" s="74">
        <v>41632</v>
      </c>
      <c r="G1061" s="74">
        <f>F1061*100/E1061</f>
        <v>50.466088853869934</v>
      </c>
      <c r="H1061" s="68"/>
      <c r="I1061" s="68"/>
      <c r="J1061" s="68"/>
      <c r="K1061" s="68"/>
    </row>
    <row r="1062" spans="1:11" s="61" customFormat="1" ht="33.75">
      <c r="A1062" s="189"/>
      <c r="B1062" s="190"/>
      <c r="C1062" s="191"/>
      <c r="D1062" s="166" t="s">
        <v>84</v>
      </c>
      <c r="E1062" s="73"/>
      <c r="F1062" s="73"/>
      <c r="G1062" s="73"/>
      <c r="H1062" s="60"/>
      <c r="I1062" s="60"/>
      <c r="J1062" s="60"/>
      <c r="K1062" s="60"/>
    </row>
    <row r="1063" spans="1:11" s="12" customFormat="1" ht="12">
      <c r="A1063" s="20"/>
      <c r="B1063" s="20"/>
      <c r="C1063" s="20"/>
      <c r="D1063" s="13"/>
      <c r="E1063" s="14"/>
      <c r="F1063" s="14"/>
      <c r="G1063" s="14"/>
      <c r="H1063" s="11"/>
      <c r="I1063" s="11"/>
      <c r="J1063" s="11"/>
      <c r="K1063" s="11"/>
    </row>
    <row r="1064" spans="1:11" s="61" customFormat="1" ht="12">
      <c r="A1064" s="52"/>
      <c r="B1064" s="52"/>
      <c r="C1064" s="52" t="s">
        <v>468</v>
      </c>
      <c r="D1064" s="53" t="s">
        <v>295</v>
      </c>
      <c r="E1064" s="54">
        <f>E1065</f>
        <v>22000</v>
      </c>
      <c r="F1064" s="54">
        <f>F1065</f>
        <v>3270</v>
      </c>
      <c r="G1064" s="54">
        <f aca="true" t="shared" si="67" ref="G1064:G1161">F1064*100/E1064</f>
        <v>14.863636363636363</v>
      </c>
      <c r="H1064" s="60"/>
      <c r="I1064" s="60"/>
      <c r="J1064" s="60"/>
      <c r="K1064" s="60"/>
    </row>
    <row r="1065" spans="1:11" s="61" customFormat="1" ht="12">
      <c r="A1065" s="57"/>
      <c r="B1065" s="57"/>
      <c r="C1065" s="57"/>
      <c r="D1065" s="58" t="s">
        <v>296</v>
      </c>
      <c r="E1065" s="59">
        <f>SUM(E1066,E1069)</f>
        <v>22000</v>
      </c>
      <c r="F1065" s="59">
        <f>SUM(F1066,F1069)</f>
        <v>3270</v>
      </c>
      <c r="G1065" s="59">
        <f t="shared" si="67"/>
        <v>14.863636363636363</v>
      </c>
      <c r="H1065" s="60"/>
      <c r="I1065" s="60"/>
      <c r="J1065" s="60"/>
      <c r="K1065" s="60"/>
    </row>
    <row r="1066" spans="1:11" s="61" customFormat="1" ht="24">
      <c r="A1066" s="183" t="s">
        <v>481</v>
      </c>
      <c r="B1066" s="184"/>
      <c r="C1066" s="185"/>
      <c r="D1066" s="63" t="s">
        <v>397</v>
      </c>
      <c r="E1066" s="64">
        <f>SUM(E1067)</f>
        <v>10000</v>
      </c>
      <c r="F1066" s="64">
        <f>SUM(F1067)</f>
        <v>3270</v>
      </c>
      <c r="G1066" s="64">
        <f t="shared" si="67"/>
        <v>32.7</v>
      </c>
      <c r="H1066" s="60" t="s">
        <v>489</v>
      </c>
      <c r="I1066" s="60"/>
      <c r="J1066" s="60"/>
      <c r="K1066" s="60"/>
    </row>
    <row r="1067" spans="1:11" s="61" customFormat="1" ht="12">
      <c r="A1067" s="186"/>
      <c r="B1067" s="187"/>
      <c r="C1067" s="188"/>
      <c r="D1067" s="63" t="s">
        <v>550</v>
      </c>
      <c r="E1067" s="64">
        <v>10000</v>
      </c>
      <c r="F1067" s="64">
        <v>3270</v>
      </c>
      <c r="G1067" s="64">
        <f t="shared" si="67"/>
        <v>32.7</v>
      </c>
      <c r="H1067" s="60"/>
      <c r="I1067" s="60"/>
      <c r="J1067" s="60"/>
      <c r="K1067" s="60"/>
    </row>
    <row r="1068" spans="1:11" s="132" customFormat="1" ht="33.75">
      <c r="A1068" s="186"/>
      <c r="B1068" s="187"/>
      <c r="C1068" s="188"/>
      <c r="D1068" s="129" t="s">
        <v>74</v>
      </c>
      <c r="E1068" s="130"/>
      <c r="F1068" s="130"/>
      <c r="G1068" s="130"/>
      <c r="H1068" s="131"/>
      <c r="I1068" s="131"/>
      <c r="J1068" s="131"/>
      <c r="K1068" s="131"/>
    </row>
    <row r="1069" spans="1:11" s="61" customFormat="1" ht="24">
      <c r="A1069" s="186"/>
      <c r="B1069" s="187"/>
      <c r="C1069" s="188"/>
      <c r="D1069" s="63" t="s">
        <v>368</v>
      </c>
      <c r="E1069" s="64">
        <f>SUM(E1070)</f>
        <v>12000</v>
      </c>
      <c r="F1069" s="64">
        <f>SUM(F1070)</f>
        <v>0</v>
      </c>
      <c r="G1069" s="64">
        <f t="shared" si="67"/>
        <v>0</v>
      </c>
      <c r="H1069" s="60"/>
      <c r="I1069" s="60"/>
      <c r="J1069" s="60"/>
      <c r="K1069" s="60"/>
    </row>
    <row r="1070" spans="1:11" s="61" customFormat="1" ht="24.75" customHeight="1">
      <c r="A1070" s="186"/>
      <c r="B1070" s="187"/>
      <c r="C1070" s="188"/>
      <c r="D1070" s="63" t="s">
        <v>424</v>
      </c>
      <c r="E1070" s="64">
        <f>SUM(E1071)</f>
        <v>12000</v>
      </c>
      <c r="F1070" s="64">
        <f>SUM(F1071)</f>
        <v>0</v>
      </c>
      <c r="G1070" s="64">
        <f t="shared" si="67"/>
        <v>0</v>
      </c>
      <c r="H1070" s="60"/>
      <c r="I1070" s="60"/>
      <c r="J1070" s="60"/>
      <c r="K1070" s="60"/>
    </row>
    <row r="1071" spans="1:11" s="61" customFormat="1" ht="12">
      <c r="A1071" s="186"/>
      <c r="B1071" s="187"/>
      <c r="C1071" s="188"/>
      <c r="D1071" s="63" t="s">
        <v>499</v>
      </c>
      <c r="E1071" s="64">
        <v>12000</v>
      </c>
      <c r="F1071" s="64">
        <v>0</v>
      </c>
      <c r="G1071" s="64">
        <f t="shared" si="67"/>
        <v>0</v>
      </c>
      <c r="H1071" s="60"/>
      <c r="I1071" s="60"/>
      <c r="J1071" s="60"/>
      <c r="K1071" s="60"/>
    </row>
    <row r="1072" spans="1:11" s="12" customFormat="1" ht="12">
      <c r="A1072" s="20"/>
      <c r="B1072" s="20"/>
      <c r="C1072" s="20"/>
      <c r="D1072" s="13"/>
      <c r="E1072" s="14"/>
      <c r="F1072" s="14"/>
      <c r="G1072" s="14"/>
      <c r="H1072" s="11"/>
      <c r="I1072" s="11"/>
      <c r="J1072" s="11"/>
      <c r="K1072" s="11"/>
    </row>
    <row r="1073" spans="1:11" s="61" customFormat="1" ht="15" customHeight="1">
      <c r="A1073" s="78" t="s">
        <v>64</v>
      </c>
      <c r="B1073" s="78">
        <v>854</v>
      </c>
      <c r="C1073" s="78"/>
      <c r="D1073" s="79" t="s">
        <v>287</v>
      </c>
      <c r="E1073" s="80">
        <f>SUM(E1075,E1126,E1135,E1152,)</f>
        <v>495895.2</v>
      </c>
      <c r="F1073" s="80">
        <f>SUM(F1075,F1126,F1135,F1152,)</f>
        <v>244260.36000000002</v>
      </c>
      <c r="G1073" s="80">
        <f t="shared" si="67"/>
        <v>49.25644773331139</v>
      </c>
      <c r="H1073" s="60"/>
      <c r="I1073" s="60"/>
      <c r="J1073" s="60"/>
      <c r="K1073" s="60"/>
    </row>
    <row r="1074" spans="1:11" s="61" customFormat="1" ht="12">
      <c r="A1074" s="123"/>
      <c r="B1074" s="123"/>
      <c r="C1074" s="70"/>
      <c r="D1074" s="72"/>
      <c r="E1074" s="73"/>
      <c r="F1074" s="73"/>
      <c r="G1074" s="73"/>
      <c r="H1074" s="60"/>
      <c r="I1074" s="60"/>
      <c r="J1074" s="60"/>
      <c r="K1074" s="60"/>
    </row>
    <row r="1075" spans="1:11" s="56" customFormat="1" ht="12">
      <c r="A1075" s="52"/>
      <c r="B1075" s="52"/>
      <c r="C1075" s="52">
        <v>85401</v>
      </c>
      <c r="D1075" s="53" t="s">
        <v>331</v>
      </c>
      <c r="E1075" s="54">
        <f>SUM(E1076)</f>
        <v>449494</v>
      </c>
      <c r="F1075" s="54">
        <f>SUM(F1076)</f>
        <v>224977.84000000003</v>
      </c>
      <c r="G1075" s="54">
        <f t="shared" si="67"/>
        <v>50.05135552421168</v>
      </c>
      <c r="H1075" s="55"/>
      <c r="I1075" s="55"/>
      <c r="J1075" s="55"/>
      <c r="K1075" s="55"/>
    </row>
    <row r="1076" spans="1:11" s="61" customFormat="1" ht="12">
      <c r="A1076" s="57"/>
      <c r="B1076" s="57"/>
      <c r="C1076" s="57"/>
      <c r="D1076" s="58" t="s">
        <v>296</v>
      </c>
      <c r="E1076" s="59">
        <f>SUM(E1077,E1079)</f>
        <v>449494</v>
      </c>
      <c r="F1076" s="59">
        <f>SUM(F1077,F1079)</f>
        <v>224977.84000000003</v>
      </c>
      <c r="G1076" s="59">
        <f t="shared" si="67"/>
        <v>50.05135552421168</v>
      </c>
      <c r="H1076" s="60"/>
      <c r="I1076" s="60"/>
      <c r="J1076" s="60"/>
      <c r="K1076" s="60"/>
    </row>
    <row r="1077" spans="1:11" s="61" customFormat="1" ht="24">
      <c r="A1077" s="182" t="s">
        <v>481</v>
      </c>
      <c r="B1077" s="182"/>
      <c r="C1077" s="182"/>
      <c r="D1077" s="63" t="s">
        <v>397</v>
      </c>
      <c r="E1077" s="64">
        <f>SUM(E1078)</f>
        <v>14078</v>
      </c>
      <c r="F1077" s="64">
        <f>SUM(F1078)</f>
        <v>8166.47</v>
      </c>
      <c r="G1077" s="64">
        <f t="shared" si="67"/>
        <v>58.008737036510865</v>
      </c>
      <c r="H1077" s="60"/>
      <c r="I1077" s="60"/>
      <c r="J1077" s="60"/>
      <c r="K1077" s="60"/>
    </row>
    <row r="1078" spans="1:11" s="61" customFormat="1" ht="28.5" customHeight="1">
      <c r="A1078" s="182"/>
      <c r="B1078" s="182"/>
      <c r="C1078" s="182"/>
      <c r="D1078" s="63" t="s">
        <v>525</v>
      </c>
      <c r="E1078" s="64">
        <f>SUM(E1097,E1113)</f>
        <v>14078</v>
      </c>
      <c r="F1078" s="64">
        <f>SUM(F1097,F1113)</f>
        <v>8166.47</v>
      </c>
      <c r="G1078" s="64">
        <f t="shared" si="67"/>
        <v>58.008737036510865</v>
      </c>
      <c r="H1078" s="60"/>
      <c r="I1078" s="60"/>
      <c r="J1078" s="60"/>
      <c r="K1078" s="60"/>
    </row>
    <row r="1079" spans="1:11" s="61" customFormat="1" ht="24">
      <c r="A1079" s="182"/>
      <c r="B1079" s="182"/>
      <c r="C1079" s="182"/>
      <c r="D1079" s="63" t="s">
        <v>368</v>
      </c>
      <c r="E1079" s="64">
        <f>SUM(E1080,E1085)</f>
        <v>435416</v>
      </c>
      <c r="F1079" s="64">
        <f>SUM(F1080,F1085)</f>
        <v>216811.37000000002</v>
      </c>
      <c r="G1079" s="64">
        <f t="shared" si="67"/>
        <v>49.794075091406846</v>
      </c>
      <c r="H1079" s="60"/>
      <c r="I1079" s="60"/>
      <c r="J1079" s="60"/>
      <c r="K1079" s="60"/>
    </row>
    <row r="1080" spans="1:11" s="61" customFormat="1" ht="24">
      <c r="A1080" s="182"/>
      <c r="B1080" s="182"/>
      <c r="C1080" s="182"/>
      <c r="D1080" s="63" t="s">
        <v>35</v>
      </c>
      <c r="E1080" s="64">
        <f>SUM(E1081:E1084)</f>
        <v>410456</v>
      </c>
      <c r="F1080" s="64">
        <f>SUM(F1081:F1084)</f>
        <v>201831.37000000002</v>
      </c>
      <c r="G1080" s="64">
        <f t="shared" si="67"/>
        <v>49.172474028884956</v>
      </c>
      <c r="H1080" s="60"/>
      <c r="I1080" s="60"/>
      <c r="J1080" s="60"/>
      <c r="K1080" s="60"/>
    </row>
    <row r="1081" spans="1:11" s="61" customFormat="1" ht="24">
      <c r="A1081" s="182"/>
      <c r="B1081" s="182"/>
      <c r="C1081" s="182"/>
      <c r="D1081" s="63" t="s">
        <v>496</v>
      </c>
      <c r="E1081" s="64">
        <f>SUM(E1100,E1116,)</f>
        <v>317641</v>
      </c>
      <c r="F1081" s="64">
        <f>SUM(F1100,F1116,)</f>
        <v>148475.57</v>
      </c>
      <c r="G1081" s="64">
        <f t="shared" si="67"/>
        <v>46.743200657345874</v>
      </c>
      <c r="H1081" s="60"/>
      <c r="I1081" s="60"/>
      <c r="J1081" s="60"/>
      <c r="K1081" s="60"/>
    </row>
    <row r="1082" spans="1:11" s="61" customFormat="1" ht="15.75" customHeight="1">
      <c r="A1082" s="182"/>
      <c r="B1082" s="182"/>
      <c r="C1082" s="182"/>
      <c r="D1082" s="63" t="s">
        <v>519</v>
      </c>
      <c r="E1082" s="64">
        <f aca="true" t="shared" si="68" ref="E1082:F1084">SUM(E1101,E1117)</f>
        <v>22825</v>
      </c>
      <c r="F1082" s="64">
        <f t="shared" si="68"/>
        <v>22807.760000000002</v>
      </c>
      <c r="G1082" s="64">
        <f t="shared" si="67"/>
        <v>99.92446878422783</v>
      </c>
      <c r="H1082" s="60"/>
      <c r="I1082" s="60"/>
      <c r="J1082" s="60"/>
      <c r="K1082" s="60"/>
    </row>
    <row r="1083" spans="1:11" s="61" customFormat="1" ht="15.75" customHeight="1">
      <c r="A1083" s="182"/>
      <c r="B1083" s="182"/>
      <c r="C1083" s="182"/>
      <c r="D1083" s="63" t="s">
        <v>514</v>
      </c>
      <c r="E1083" s="64">
        <f t="shared" si="68"/>
        <v>60894</v>
      </c>
      <c r="F1083" s="64">
        <f t="shared" si="68"/>
        <v>27256.4</v>
      </c>
      <c r="G1083" s="64">
        <f t="shared" si="67"/>
        <v>44.76040332380858</v>
      </c>
      <c r="H1083" s="60"/>
      <c r="I1083" s="60"/>
      <c r="J1083" s="60"/>
      <c r="K1083" s="60"/>
    </row>
    <row r="1084" spans="1:11" s="61" customFormat="1" ht="12">
      <c r="A1084" s="182"/>
      <c r="B1084" s="182"/>
      <c r="C1084" s="182"/>
      <c r="D1084" s="63" t="s">
        <v>515</v>
      </c>
      <c r="E1084" s="64">
        <f t="shared" si="68"/>
        <v>9096</v>
      </c>
      <c r="F1084" s="64">
        <f t="shared" si="68"/>
        <v>3291.6400000000003</v>
      </c>
      <c r="G1084" s="64">
        <f t="shared" si="67"/>
        <v>36.1877748460862</v>
      </c>
      <c r="H1084" s="60"/>
      <c r="I1084" s="60"/>
      <c r="J1084" s="60"/>
      <c r="K1084" s="60"/>
    </row>
    <row r="1085" spans="1:11" s="61" customFormat="1" ht="27" customHeight="1">
      <c r="A1085" s="182"/>
      <c r="B1085" s="182"/>
      <c r="C1085" s="182"/>
      <c r="D1085" s="63" t="s">
        <v>51</v>
      </c>
      <c r="E1085" s="64">
        <f>SUM(E1086:E1090)</f>
        <v>24960</v>
      </c>
      <c r="F1085" s="64">
        <f>SUM(F1086:F1090)</f>
        <v>14980</v>
      </c>
      <c r="G1085" s="64">
        <f t="shared" si="67"/>
        <v>60.01602564102564</v>
      </c>
      <c r="H1085" s="60"/>
      <c r="I1085" s="60"/>
      <c r="J1085" s="60"/>
      <c r="K1085" s="60"/>
    </row>
    <row r="1086" spans="1:11" s="61" customFormat="1" ht="14.25" customHeight="1">
      <c r="A1086" s="182"/>
      <c r="B1086" s="182"/>
      <c r="C1086" s="182"/>
      <c r="D1086" s="63" t="s">
        <v>497</v>
      </c>
      <c r="E1086" s="64">
        <f>SUM(E1105,E1121,)</f>
        <v>3000</v>
      </c>
      <c r="F1086" s="64">
        <f>SUM(F1105,F1121,)</f>
        <v>1000</v>
      </c>
      <c r="G1086" s="64">
        <f t="shared" si="67"/>
        <v>33.333333333333336</v>
      </c>
      <c r="H1086" s="60"/>
      <c r="I1086" s="60"/>
      <c r="J1086" s="60"/>
      <c r="K1086" s="60"/>
    </row>
    <row r="1087" spans="1:11" s="61" customFormat="1" ht="24">
      <c r="A1087" s="182"/>
      <c r="B1087" s="182"/>
      <c r="C1087" s="182"/>
      <c r="D1087" s="63" t="s">
        <v>521</v>
      </c>
      <c r="E1087" s="64">
        <f>SUM(E1106,E1122)</f>
        <v>3500</v>
      </c>
      <c r="F1087" s="64">
        <f>SUM(F1106,F1122)</f>
        <v>0</v>
      </c>
      <c r="G1087" s="64">
        <f t="shared" si="67"/>
        <v>0</v>
      </c>
      <c r="H1087" s="60"/>
      <c r="I1087" s="60"/>
      <c r="J1087" s="60"/>
      <c r="K1087" s="60"/>
    </row>
    <row r="1088" spans="1:11" s="61" customFormat="1" ht="12">
      <c r="A1088" s="182"/>
      <c r="B1088" s="182"/>
      <c r="C1088" s="182"/>
      <c r="D1088" s="63" t="s">
        <v>528</v>
      </c>
      <c r="E1088" s="64">
        <f>SUM(E1107,)</f>
        <v>300</v>
      </c>
      <c r="F1088" s="64">
        <f>SUM(F1107,)</f>
        <v>0</v>
      </c>
      <c r="G1088" s="64">
        <f t="shared" si="67"/>
        <v>0</v>
      </c>
      <c r="H1088" s="60"/>
      <c r="I1088" s="60"/>
      <c r="J1088" s="60"/>
      <c r="K1088" s="60"/>
    </row>
    <row r="1089" spans="1:11" s="61" customFormat="1" ht="12">
      <c r="A1089" s="182"/>
      <c r="B1089" s="182"/>
      <c r="C1089" s="182"/>
      <c r="D1089" s="63" t="s">
        <v>522</v>
      </c>
      <c r="E1089" s="64">
        <f>SUM(E1123)</f>
        <v>200</v>
      </c>
      <c r="F1089" s="64">
        <f>SUM(F1123)</f>
        <v>0</v>
      </c>
      <c r="G1089" s="64">
        <f t="shared" si="67"/>
        <v>0</v>
      </c>
      <c r="H1089" s="60"/>
      <c r="I1089" s="60"/>
      <c r="J1089" s="60"/>
      <c r="K1089" s="60"/>
    </row>
    <row r="1090" spans="1:11" s="61" customFormat="1" ht="22.5" customHeight="1">
      <c r="A1090" s="182"/>
      <c r="B1090" s="182"/>
      <c r="C1090" s="182"/>
      <c r="D1090" s="63" t="s">
        <v>523</v>
      </c>
      <c r="E1090" s="64">
        <f>SUM(E1108,E1124)</f>
        <v>17960</v>
      </c>
      <c r="F1090" s="64">
        <f>SUM(F1108,F1124)</f>
        <v>13980</v>
      </c>
      <c r="G1090" s="64">
        <f t="shared" si="67"/>
        <v>77.83964365256125</v>
      </c>
      <c r="H1090" s="60"/>
      <c r="I1090" s="60"/>
      <c r="J1090" s="60"/>
      <c r="K1090" s="60"/>
    </row>
    <row r="1091" spans="1:11" s="61" customFormat="1" ht="12">
      <c r="A1091" s="147"/>
      <c r="B1091" s="147"/>
      <c r="C1091" s="147"/>
      <c r="D1091" s="63"/>
      <c r="E1091" s="64"/>
      <c r="F1091" s="64"/>
      <c r="G1091" s="64"/>
      <c r="H1091" s="60"/>
      <c r="I1091" s="60"/>
      <c r="J1091" s="60"/>
      <c r="K1091" s="60"/>
    </row>
    <row r="1092" spans="1:11" s="61" customFormat="1" ht="16.5" customHeight="1">
      <c r="A1092" s="147"/>
      <c r="B1092" s="147"/>
      <c r="C1092" s="147"/>
      <c r="D1092" s="161" t="s">
        <v>412</v>
      </c>
      <c r="E1092" s="64"/>
      <c r="F1092" s="64"/>
      <c r="G1092" s="64"/>
      <c r="H1092" s="60"/>
      <c r="I1092" s="60"/>
      <c r="J1092" s="60"/>
      <c r="K1092" s="60"/>
    </row>
    <row r="1093" spans="1:11" s="12" customFormat="1" ht="12">
      <c r="A1093" s="20"/>
      <c r="B1093" s="20"/>
      <c r="C1093" s="20"/>
      <c r="D1093" s="13"/>
      <c r="E1093" s="14"/>
      <c r="F1093" s="14"/>
      <c r="G1093" s="14"/>
      <c r="H1093" s="11"/>
      <c r="I1093" s="11"/>
      <c r="J1093" s="11"/>
      <c r="K1093" s="11"/>
    </row>
    <row r="1094" spans="1:11" s="61" customFormat="1" ht="12">
      <c r="A1094" s="144"/>
      <c r="B1094" s="144"/>
      <c r="C1094" s="144"/>
      <c r="D1094" s="145" t="s">
        <v>33</v>
      </c>
      <c r="E1094" s="146">
        <f>SUM(E1095)</f>
        <v>197590</v>
      </c>
      <c r="F1094" s="146">
        <f>SUM(F1095)</f>
        <v>97156.03000000001</v>
      </c>
      <c r="G1094" s="146">
        <f t="shared" si="67"/>
        <v>49.17051976314592</v>
      </c>
      <c r="H1094" s="60"/>
      <c r="I1094" s="60"/>
      <c r="J1094" s="60"/>
      <c r="K1094" s="60"/>
    </row>
    <row r="1095" spans="1:11" s="61" customFormat="1" ht="12">
      <c r="A1095" s="57"/>
      <c r="B1095" s="57"/>
      <c r="C1095" s="57"/>
      <c r="D1095" s="58" t="s">
        <v>296</v>
      </c>
      <c r="E1095" s="59">
        <f>SUM(E1096,E1098)</f>
        <v>197590</v>
      </c>
      <c r="F1095" s="59">
        <f>SUM(F1096,F1098)</f>
        <v>97156.03000000001</v>
      </c>
      <c r="G1095" s="59">
        <f t="shared" si="67"/>
        <v>49.17051976314592</v>
      </c>
      <c r="H1095" s="60"/>
      <c r="I1095" s="60"/>
      <c r="J1095" s="60"/>
      <c r="K1095" s="60"/>
    </row>
    <row r="1096" spans="1:11" s="61" customFormat="1" ht="24">
      <c r="A1096" s="182" t="s">
        <v>481</v>
      </c>
      <c r="B1096" s="182"/>
      <c r="C1096" s="182"/>
      <c r="D1096" s="63" t="s">
        <v>397</v>
      </c>
      <c r="E1096" s="64">
        <f>SUM(E1097)</f>
        <v>550</v>
      </c>
      <c r="F1096" s="64">
        <f>SUM(F1097)</f>
        <v>0</v>
      </c>
      <c r="G1096" s="64">
        <f t="shared" si="67"/>
        <v>0</v>
      </c>
      <c r="H1096" s="60"/>
      <c r="I1096" s="60"/>
      <c r="J1096" s="60"/>
      <c r="K1096" s="60"/>
    </row>
    <row r="1097" spans="1:11" s="61" customFormat="1" ht="28.5" customHeight="1">
      <c r="A1097" s="182"/>
      <c r="B1097" s="182"/>
      <c r="C1097" s="182"/>
      <c r="D1097" s="63" t="s">
        <v>525</v>
      </c>
      <c r="E1097" s="64">
        <v>550</v>
      </c>
      <c r="F1097" s="64">
        <v>0</v>
      </c>
      <c r="G1097" s="64">
        <f t="shared" si="67"/>
        <v>0</v>
      </c>
      <c r="H1097" s="60"/>
      <c r="I1097" s="60"/>
      <c r="J1097" s="60"/>
      <c r="K1097" s="60"/>
    </row>
    <row r="1098" spans="1:11" s="61" customFormat="1" ht="24">
      <c r="A1098" s="182"/>
      <c r="B1098" s="182"/>
      <c r="C1098" s="182"/>
      <c r="D1098" s="63" t="s">
        <v>368</v>
      </c>
      <c r="E1098" s="64">
        <f>SUM(E1099,E1104)</f>
        <v>197040</v>
      </c>
      <c r="F1098" s="64">
        <f>SUM(F1099,F1104)</f>
        <v>97156.03000000001</v>
      </c>
      <c r="G1098" s="64">
        <f t="shared" si="67"/>
        <v>49.30776999593992</v>
      </c>
      <c r="H1098" s="60"/>
      <c r="I1098" s="60"/>
      <c r="J1098" s="60"/>
      <c r="K1098" s="60"/>
    </row>
    <row r="1099" spans="1:11" s="61" customFormat="1" ht="24">
      <c r="A1099" s="182"/>
      <c r="B1099" s="182"/>
      <c r="C1099" s="182"/>
      <c r="D1099" s="63" t="s">
        <v>35</v>
      </c>
      <c r="E1099" s="64">
        <f>SUM(E1100:E1103)</f>
        <v>185140</v>
      </c>
      <c r="F1099" s="64">
        <f>SUM(F1100:F1103)</f>
        <v>89571.03000000001</v>
      </c>
      <c r="G1099" s="64">
        <f t="shared" si="67"/>
        <v>48.38016095927407</v>
      </c>
      <c r="H1099" s="60"/>
      <c r="I1099" s="60"/>
      <c r="J1099" s="60"/>
      <c r="K1099" s="60"/>
    </row>
    <row r="1100" spans="1:11" s="61" customFormat="1" ht="24">
      <c r="A1100" s="182"/>
      <c r="B1100" s="182"/>
      <c r="C1100" s="182"/>
      <c r="D1100" s="63" t="s">
        <v>496</v>
      </c>
      <c r="E1100" s="64">
        <v>144900</v>
      </c>
      <c r="F1100" s="64">
        <v>65743.07</v>
      </c>
      <c r="G1100" s="64">
        <f t="shared" si="67"/>
        <v>45.37133885438234</v>
      </c>
      <c r="H1100" s="60"/>
      <c r="I1100" s="60"/>
      <c r="J1100" s="60"/>
      <c r="K1100" s="60"/>
    </row>
    <row r="1101" spans="1:11" s="61" customFormat="1" ht="15.75" customHeight="1">
      <c r="A1101" s="182"/>
      <c r="B1101" s="182"/>
      <c r="C1101" s="182"/>
      <c r="D1101" s="63" t="s">
        <v>519</v>
      </c>
      <c r="E1101" s="64">
        <v>11100</v>
      </c>
      <c r="F1101" s="64">
        <v>11083.25</v>
      </c>
      <c r="G1101" s="64">
        <f t="shared" si="67"/>
        <v>99.84909909909909</v>
      </c>
      <c r="H1101" s="60"/>
      <c r="I1101" s="60"/>
      <c r="J1101" s="60"/>
      <c r="K1101" s="60"/>
    </row>
    <row r="1102" spans="1:11" s="61" customFormat="1" ht="18" customHeight="1">
      <c r="A1102" s="182"/>
      <c r="B1102" s="182"/>
      <c r="C1102" s="182"/>
      <c r="D1102" s="63" t="s">
        <v>514</v>
      </c>
      <c r="E1102" s="64">
        <v>25140</v>
      </c>
      <c r="F1102" s="64">
        <v>11448.29</v>
      </c>
      <c r="G1102" s="64">
        <f t="shared" si="67"/>
        <v>45.53814638027048</v>
      </c>
      <c r="H1102" s="60"/>
      <c r="I1102" s="60"/>
      <c r="J1102" s="60"/>
      <c r="K1102" s="60"/>
    </row>
    <row r="1103" spans="1:11" s="61" customFormat="1" ht="12">
      <c r="A1103" s="182"/>
      <c r="B1103" s="182"/>
      <c r="C1103" s="182"/>
      <c r="D1103" s="63" t="s">
        <v>515</v>
      </c>
      <c r="E1103" s="64">
        <v>4000</v>
      </c>
      <c r="F1103" s="64">
        <v>1296.42</v>
      </c>
      <c r="G1103" s="64">
        <f t="shared" si="67"/>
        <v>32.4105</v>
      </c>
      <c r="H1103" s="60"/>
      <c r="I1103" s="60"/>
      <c r="J1103" s="60"/>
      <c r="K1103" s="60"/>
    </row>
    <row r="1104" spans="1:11" s="61" customFormat="1" ht="29.25" customHeight="1">
      <c r="A1104" s="182"/>
      <c r="B1104" s="182"/>
      <c r="C1104" s="182"/>
      <c r="D1104" s="63" t="s">
        <v>32</v>
      </c>
      <c r="E1104" s="64">
        <f>SUM(E1105:E1108)</f>
        <v>11900</v>
      </c>
      <c r="F1104" s="64">
        <f>SUM(F1105:F1108)</f>
        <v>7585</v>
      </c>
      <c r="G1104" s="64">
        <f t="shared" si="67"/>
        <v>63.739495798319325</v>
      </c>
      <c r="H1104" s="60"/>
      <c r="I1104" s="60"/>
      <c r="J1104" s="60"/>
      <c r="K1104" s="60"/>
    </row>
    <row r="1105" spans="1:11" s="61" customFormat="1" ht="14.25" customHeight="1">
      <c r="A1105" s="182"/>
      <c r="B1105" s="182"/>
      <c r="C1105" s="182"/>
      <c r="D1105" s="63" t="s">
        <v>497</v>
      </c>
      <c r="E1105" s="64">
        <v>1000</v>
      </c>
      <c r="F1105" s="64">
        <v>1000</v>
      </c>
      <c r="G1105" s="64">
        <f t="shared" si="67"/>
        <v>100</v>
      </c>
      <c r="H1105" s="60"/>
      <c r="I1105" s="60"/>
      <c r="J1105" s="60"/>
      <c r="K1105" s="60"/>
    </row>
    <row r="1106" spans="1:11" s="61" customFormat="1" ht="24">
      <c r="A1106" s="182"/>
      <c r="B1106" s="182"/>
      <c r="C1106" s="182"/>
      <c r="D1106" s="63" t="s">
        <v>521</v>
      </c>
      <c r="E1106" s="64">
        <v>2500</v>
      </c>
      <c r="F1106" s="64">
        <v>0</v>
      </c>
      <c r="G1106" s="64">
        <f t="shared" si="67"/>
        <v>0</v>
      </c>
      <c r="H1106" s="60"/>
      <c r="I1106" s="60"/>
      <c r="J1106" s="60"/>
      <c r="K1106" s="60"/>
    </row>
    <row r="1107" spans="1:11" s="61" customFormat="1" ht="12">
      <c r="A1107" s="182"/>
      <c r="B1107" s="182"/>
      <c r="C1107" s="182"/>
      <c r="D1107" s="63" t="s">
        <v>528</v>
      </c>
      <c r="E1107" s="64">
        <v>300</v>
      </c>
      <c r="F1107" s="64">
        <v>0</v>
      </c>
      <c r="G1107" s="64">
        <f t="shared" si="67"/>
        <v>0</v>
      </c>
      <c r="H1107" s="60"/>
      <c r="I1107" s="60"/>
      <c r="J1107" s="60"/>
      <c r="K1107" s="60"/>
    </row>
    <row r="1108" spans="1:11" s="61" customFormat="1" ht="27.75" customHeight="1">
      <c r="A1108" s="182"/>
      <c r="B1108" s="182"/>
      <c r="C1108" s="182"/>
      <c r="D1108" s="63" t="s">
        <v>523</v>
      </c>
      <c r="E1108" s="64">
        <v>8100</v>
      </c>
      <c r="F1108" s="64">
        <v>6585</v>
      </c>
      <c r="G1108" s="64">
        <f t="shared" si="67"/>
        <v>81.29629629629629</v>
      </c>
      <c r="H1108" s="60"/>
      <c r="I1108" s="60"/>
      <c r="J1108" s="60"/>
      <c r="K1108" s="60"/>
    </row>
    <row r="1109" spans="1:11" s="61" customFormat="1" ht="12">
      <c r="A1109" s="147"/>
      <c r="B1109" s="147"/>
      <c r="C1109" s="147"/>
      <c r="D1109" s="63"/>
      <c r="E1109" s="64"/>
      <c r="F1109" s="64"/>
      <c r="G1109" s="64"/>
      <c r="H1109" s="60"/>
      <c r="I1109" s="60"/>
      <c r="J1109" s="60"/>
      <c r="K1109" s="60"/>
    </row>
    <row r="1110" spans="1:11" s="61" customFormat="1" ht="12">
      <c r="A1110" s="144"/>
      <c r="B1110" s="144"/>
      <c r="C1110" s="144"/>
      <c r="D1110" s="145" t="s">
        <v>34</v>
      </c>
      <c r="E1110" s="146">
        <f>SUM(E1111)</f>
        <v>251904</v>
      </c>
      <c r="F1110" s="146">
        <f>SUM(F1111)</f>
        <v>127821.81</v>
      </c>
      <c r="G1110" s="146">
        <f t="shared" si="67"/>
        <v>50.74227086509146</v>
      </c>
      <c r="H1110" s="60"/>
      <c r="I1110" s="60"/>
      <c r="J1110" s="60"/>
      <c r="K1110" s="60"/>
    </row>
    <row r="1111" spans="1:11" s="61" customFormat="1" ht="12">
      <c r="A1111" s="57"/>
      <c r="B1111" s="57"/>
      <c r="C1111" s="57"/>
      <c r="D1111" s="58" t="s">
        <v>296</v>
      </c>
      <c r="E1111" s="59">
        <f>SUM(E1112,E1114)</f>
        <v>251904</v>
      </c>
      <c r="F1111" s="59">
        <f>SUM(F1112,F1114)</f>
        <v>127821.81</v>
      </c>
      <c r="G1111" s="59">
        <f t="shared" si="67"/>
        <v>50.74227086509146</v>
      </c>
      <c r="H1111" s="60"/>
      <c r="I1111" s="60"/>
      <c r="J1111" s="60"/>
      <c r="K1111" s="60"/>
    </row>
    <row r="1112" spans="1:11" s="61" customFormat="1" ht="24">
      <c r="A1112" s="182" t="s">
        <v>481</v>
      </c>
      <c r="B1112" s="182"/>
      <c r="C1112" s="182"/>
      <c r="D1112" s="63" t="s">
        <v>397</v>
      </c>
      <c r="E1112" s="64">
        <f>SUM(E1113)</f>
        <v>13528</v>
      </c>
      <c r="F1112" s="64">
        <f>SUM(F1113)</f>
        <v>8166.47</v>
      </c>
      <c r="G1112" s="64">
        <f t="shared" si="67"/>
        <v>60.36716439976345</v>
      </c>
      <c r="H1112" s="60"/>
      <c r="I1112" s="60"/>
      <c r="J1112" s="60"/>
      <c r="K1112" s="60"/>
    </row>
    <row r="1113" spans="1:11" s="61" customFormat="1" ht="24" customHeight="1">
      <c r="A1113" s="182"/>
      <c r="B1113" s="182"/>
      <c r="C1113" s="182"/>
      <c r="D1113" s="63" t="s">
        <v>525</v>
      </c>
      <c r="E1113" s="64">
        <v>13528</v>
      </c>
      <c r="F1113" s="64">
        <v>8166.47</v>
      </c>
      <c r="G1113" s="64">
        <f t="shared" si="67"/>
        <v>60.36716439976345</v>
      </c>
      <c r="H1113" s="60"/>
      <c r="I1113" s="60"/>
      <c r="J1113" s="60"/>
      <c r="K1113" s="60"/>
    </row>
    <row r="1114" spans="1:11" s="61" customFormat="1" ht="24">
      <c r="A1114" s="182"/>
      <c r="B1114" s="182"/>
      <c r="C1114" s="182"/>
      <c r="D1114" s="63" t="s">
        <v>368</v>
      </c>
      <c r="E1114" s="64">
        <f>SUM(E1115,E1120)</f>
        <v>238376</v>
      </c>
      <c r="F1114" s="64">
        <f>SUM(F1115,F1120)</f>
        <v>119655.34</v>
      </c>
      <c r="G1114" s="64">
        <f t="shared" si="67"/>
        <v>50.19605161593449</v>
      </c>
      <c r="H1114" s="60"/>
      <c r="I1114" s="60"/>
      <c r="J1114" s="60"/>
      <c r="K1114" s="60"/>
    </row>
    <row r="1115" spans="1:11" s="61" customFormat="1" ht="24">
      <c r="A1115" s="182"/>
      <c r="B1115" s="182"/>
      <c r="C1115" s="182"/>
      <c r="D1115" s="63" t="s">
        <v>35</v>
      </c>
      <c r="E1115" s="157">
        <f>SUM(E1116:E1119)</f>
        <v>225316</v>
      </c>
      <c r="F1115" s="157">
        <f>SUM(F1116:F1119)</f>
        <v>112260.34</v>
      </c>
      <c r="G1115" s="64">
        <f t="shared" si="67"/>
        <v>49.82351009249232</v>
      </c>
      <c r="H1115" s="60"/>
      <c r="I1115" s="60"/>
      <c r="J1115" s="60"/>
      <c r="K1115" s="60"/>
    </row>
    <row r="1116" spans="1:11" s="61" customFormat="1" ht="24">
      <c r="A1116" s="182"/>
      <c r="B1116" s="182"/>
      <c r="C1116" s="182"/>
      <c r="D1116" s="63" t="s">
        <v>496</v>
      </c>
      <c r="E1116" s="64">
        <v>172741</v>
      </c>
      <c r="F1116" s="64">
        <v>82732.5</v>
      </c>
      <c r="G1116" s="64">
        <f t="shared" si="67"/>
        <v>47.893956848692554</v>
      </c>
      <c r="H1116" s="60"/>
      <c r="I1116" s="60"/>
      <c r="J1116" s="60"/>
      <c r="K1116" s="60"/>
    </row>
    <row r="1117" spans="1:11" s="61" customFormat="1" ht="15" customHeight="1">
      <c r="A1117" s="182"/>
      <c r="B1117" s="182"/>
      <c r="C1117" s="182"/>
      <c r="D1117" s="63" t="s">
        <v>519</v>
      </c>
      <c r="E1117" s="64">
        <v>11725</v>
      </c>
      <c r="F1117" s="64">
        <v>11724.51</v>
      </c>
      <c r="G1117" s="64">
        <f t="shared" si="67"/>
        <v>99.99582089552239</v>
      </c>
      <c r="H1117" s="60"/>
      <c r="I1117" s="60"/>
      <c r="J1117" s="60"/>
      <c r="K1117" s="60"/>
    </row>
    <row r="1118" spans="1:11" s="61" customFormat="1" ht="19.5" customHeight="1">
      <c r="A1118" s="182"/>
      <c r="B1118" s="182"/>
      <c r="C1118" s="182"/>
      <c r="D1118" s="63" t="s">
        <v>514</v>
      </c>
      <c r="E1118" s="64">
        <v>35754</v>
      </c>
      <c r="F1118" s="64">
        <v>15808.11</v>
      </c>
      <c r="G1118" s="64">
        <f t="shared" si="67"/>
        <v>44.213542540694746</v>
      </c>
      <c r="H1118" s="60"/>
      <c r="I1118" s="60"/>
      <c r="J1118" s="60"/>
      <c r="K1118" s="60"/>
    </row>
    <row r="1119" spans="1:11" s="61" customFormat="1" ht="12">
      <c r="A1119" s="182"/>
      <c r="B1119" s="182"/>
      <c r="C1119" s="182"/>
      <c r="D1119" s="63" t="s">
        <v>515</v>
      </c>
      <c r="E1119" s="64">
        <v>5096</v>
      </c>
      <c r="F1119" s="64">
        <v>1995.22</v>
      </c>
      <c r="G1119" s="64">
        <f t="shared" si="67"/>
        <v>39.15266875981162</v>
      </c>
      <c r="H1119" s="60"/>
      <c r="I1119" s="60"/>
      <c r="J1119" s="60"/>
      <c r="K1119" s="60"/>
    </row>
    <row r="1120" spans="1:11" s="61" customFormat="1" ht="28.5" customHeight="1">
      <c r="A1120" s="182"/>
      <c r="B1120" s="182"/>
      <c r="C1120" s="182"/>
      <c r="D1120" s="63" t="s">
        <v>32</v>
      </c>
      <c r="E1120" s="64">
        <f>SUM(E1121:E1124)</f>
        <v>13060</v>
      </c>
      <c r="F1120" s="64">
        <f>SUM(F1121:F1124)</f>
        <v>7395</v>
      </c>
      <c r="G1120" s="64">
        <f t="shared" si="67"/>
        <v>56.62327718223583</v>
      </c>
      <c r="H1120" s="60"/>
      <c r="I1120" s="60"/>
      <c r="J1120" s="60"/>
      <c r="K1120" s="60"/>
    </row>
    <row r="1121" spans="1:11" s="61" customFormat="1" ht="15" customHeight="1">
      <c r="A1121" s="182"/>
      <c r="B1121" s="182"/>
      <c r="C1121" s="182"/>
      <c r="D1121" s="63" t="s">
        <v>497</v>
      </c>
      <c r="E1121" s="64">
        <v>2000</v>
      </c>
      <c r="F1121" s="64">
        <v>0</v>
      </c>
      <c r="G1121" s="64">
        <f t="shared" si="67"/>
        <v>0</v>
      </c>
      <c r="H1121" s="60"/>
      <c r="I1121" s="60"/>
      <c r="J1121" s="60"/>
      <c r="K1121" s="60"/>
    </row>
    <row r="1122" spans="1:11" s="61" customFormat="1" ht="24">
      <c r="A1122" s="182"/>
      <c r="B1122" s="182"/>
      <c r="C1122" s="182"/>
      <c r="D1122" s="63" t="s">
        <v>521</v>
      </c>
      <c r="E1122" s="64">
        <v>1000</v>
      </c>
      <c r="F1122" s="64">
        <v>0</v>
      </c>
      <c r="G1122" s="64">
        <f t="shared" si="67"/>
        <v>0</v>
      </c>
      <c r="H1122" s="60"/>
      <c r="I1122" s="60"/>
      <c r="J1122" s="60"/>
      <c r="K1122" s="60"/>
    </row>
    <row r="1123" spans="1:11" s="61" customFormat="1" ht="12">
      <c r="A1123" s="182"/>
      <c r="B1123" s="182"/>
      <c r="C1123" s="182"/>
      <c r="D1123" s="63" t="s">
        <v>522</v>
      </c>
      <c r="E1123" s="64">
        <v>200</v>
      </c>
      <c r="F1123" s="64">
        <v>0</v>
      </c>
      <c r="G1123" s="64">
        <f t="shared" si="67"/>
        <v>0</v>
      </c>
      <c r="H1123" s="60"/>
      <c r="I1123" s="60"/>
      <c r="J1123" s="60"/>
      <c r="K1123" s="60"/>
    </row>
    <row r="1124" spans="1:11" s="61" customFormat="1" ht="25.5" customHeight="1">
      <c r="A1124" s="182"/>
      <c r="B1124" s="182"/>
      <c r="C1124" s="182"/>
      <c r="D1124" s="63" t="s">
        <v>523</v>
      </c>
      <c r="E1124" s="64">
        <v>9860</v>
      </c>
      <c r="F1124" s="64">
        <v>7395</v>
      </c>
      <c r="G1124" s="64">
        <f t="shared" si="67"/>
        <v>75</v>
      </c>
      <c r="H1124" s="60"/>
      <c r="I1124" s="60"/>
      <c r="J1124" s="60"/>
      <c r="K1124" s="60"/>
    </row>
    <row r="1125" spans="1:11" s="61" customFormat="1" ht="12">
      <c r="A1125" s="147"/>
      <c r="B1125" s="147"/>
      <c r="C1125" s="147"/>
      <c r="D1125" s="63"/>
      <c r="E1125" s="64"/>
      <c r="F1125" s="64"/>
      <c r="G1125" s="64"/>
      <c r="H1125" s="60"/>
      <c r="I1125" s="60"/>
      <c r="J1125" s="60"/>
      <c r="K1125" s="60"/>
    </row>
    <row r="1126" spans="1:11" s="113" customFormat="1" ht="27" customHeight="1">
      <c r="A1126" s="87"/>
      <c r="B1126" s="87"/>
      <c r="C1126" s="87" t="s">
        <v>344</v>
      </c>
      <c r="D1126" s="89" t="s">
        <v>454</v>
      </c>
      <c r="E1126" s="90">
        <f>SUM(E1127)</f>
        <v>33471.2</v>
      </c>
      <c r="F1126" s="90">
        <f>SUM(F1127)</f>
        <v>9382.52</v>
      </c>
      <c r="G1126" s="90">
        <f t="shared" si="67"/>
        <v>28.031621214656184</v>
      </c>
      <c r="H1126" s="112"/>
      <c r="I1126" s="112"/>
      <c r="J1126" s="112"/>
      <c r="K1126" s="112"/>
    </row>
    <row r="1127" spans="1:12" s="37" customFormat="1" ht="12">
      <c r="A1127" s="115"/>
      <c r="B1127" s="115"/>
      <c r="C1127" s="115"/>
      <c r="D1127" s="116" t="s">
        <v>296</v>
      </c>
      <c r="E1127" s="117">
        <f>SUM(E1128,E1130)</f>
        <v>33471.2</v>
      </c>
      <c r="F1127" s="117">
        <f>SUM(F1128,F1130)</f>
        <v>9382.52</v>
      </c>
      <c r="G1127" s="117">
        <f t="shared" si="67"/>
        <v>28.031621214656184</v>
      </c>
      <c r="H1127" s="51"/>
      <c r="I1127" s="51"/>
      <c r="J1127" s="51"/>
      <c r="K1127" s="51"/>
      <c r="L1127" s="36"/>
    </row>
    <row r="1128" spans="1:12" s="37" customFormat="1" ht="24">
      <c r="A1128" s="203" t="s">
        <v>481</v>
      </c>
      <c r="B1128" s="204"/>
      <c r="C1128" s="205"/>
      <c r="D1128" s="118" t="s">
        <v>392</v>
      </c>
      <c r="E1128" s="137">
        <f>SUM(E1129)</f>
        <v>471.2</v>
      </c>
      <c r="F1128" s="137">
        <f>SUM(F1129)</f>
        <v>471.2</v>
      </c>
      <c r="G1128" s="137">
        <f t="shared" si="67"/>
        <v>100</v>
      </c>
      <c r="H1128" s="51"/>
      <c r="I1128" s="51"/>
      <c r="J1128" s="51"/>
      <c r="K1128" s="51"/>
      <c r="L1128" s="36"/>
    </row>
    <row r="1129" spans="1:12" s="37" customFormat="1" ht="87" customHeight="1">
      <c r="A1129" s="206"/>
      <c r="B1129" s="207"/>
      <c r="C1129" s="208"/>
      <c r="D1129" s="95" t="s">
        <v>54</v>
      </c>
      <c r="E1129" s="137">
        <v>471.2</v>
      </c>
      <c r="F1129" s="137">
        <v>471.2</v>
      </c>
      <c r="G1129" s="137">
        <f t="shared" si="67"/>
        <v>100</v>
      </c>
      <c r="H1129" s="51"/>
      <c r="I1129" s="51"/>
      <c r="J1129" s="51"/>
      <c r="K1129" s="51"/>
      <c r="L1129" s="36"/>
    </row>
    <row r="1130" spans="1:12" s="37" customFormat="1" ht="24">
      <c r="A1130" s="206"/>
      <c r="B1130" s="207"/>
      <c r="C1130" s="208"/>
      <c r="D1130" s="118" t="s">
        <v>101</v>
      </c>
      <c r="E1130" s="137">
        <f>SUM(E1131)</f>
        <v>33000</v>
      </c>
      <c r="F1130" s="137">
        <f>SUM(F1131)</f>
        <v>8911.32</v>
      </c>
      <c r="G1130" s="137">
        <f t="shared" si="67"/>
        <v>27.004</v>
      </c>
      <c r="H1130" s="51" t="s">
        <v>488</v>
      </c>
      <c r="I1130" s="51"/>
      <c r="J1130" s="51"/>
      <c r="K1130" s="51"/>
      <c r="L1130" s="36"/>
    </row>
    <row r="1131" spans="1:12" s="37" customFormat="1" ht="12">
      <c r="A1131" s="206"/>
      <c r="B1131" s="207"/>
      <c r="C1131" s="208"/>
      <c r="D1131" s="118" t="s">
        <v>21</v>
      </c>
      <c r="E1131" s="137">
        <v>33000</v>
      </c>
      <c r="F1131" s="137">
        <v>8911.32</v>
      </c>
      <c r="G1131" s="137">
        <f t="shared" si="67"/>
        <v>27.004</v>
      </c>
      <c r="H1131" s="51"/>
      <c r="I1131" s="51"/>
      <c r="J1131" s="51"/>
      <c r="K1131" s="51"/>
      <c r="L1131" s="36"/>
    </row>
    <row r="1132" spans="1:12" s="152" customFormat="1" ht="12">
      <c r="A1132" s="206"/>
      <c r="B1132" s="207"/>
      <c r="C1132" s="208"/>
      <c r="D1132" s="148" t="s">
        <v>72</v>
      </c>
      <c r="E1132" s="168">
        <v>15000</v>
      </c>
      <c r="F1132" s="168">
        <v>980.25</v>
      </c>
      <c r="G1132" s="169">
        <f t="shared" si="67"/>
        <v>6.535</v>
      </c>
      <c r="H1132" s="150"/>
      <c r="I1132" s="150"/>
      <c r="J1132" s="150"/>
      <c r="K1132" s="150"/>
      <c r="L1132" s="151"/>
    </row>
    <row r="1133" spans="1:12" s="152" customFormat="1" ht="24.75" customHeight="1">
      <c r="A1133" s="209"/>
      <c r="B1133" s="210"/>
      <c r="C1133" s="211"/>
      <c r="D1133" s="148" t="s">
        <v>71</v>
      </c>
      <c r="E1133" s="168">
        <v>18000</v>
      </c>
      <c r="F1133" s="168">
        <v>7931.07</v>
      </c>
      <c r="G1133" s="169">
        <f t="shared" si="67"/>
        <v>44.0615</v>
      </c>
      <c r="H1133" s="150"/>
      <c r="I1133" s="150"/>
      <c r="J1133" s="150"/>
      <c r="K1133" s="150"/>
      <c r="L1133" s="151"/>
    </row>
    <row r="1134" spans="1:12" s="37" customFormat="1" ht="12.75" customHeight="1">
      <c r="A1134" s="94"/>
      <c r="B1134" s="94"/>
      <c r="C1134" s="94"/>
      <c r="D1134" s="95"/>
      <c r="E1134" s="96"/>
      <c r="F1134" s="96"/>
      <c r="G1134" s="96"/>
      <c r="H1134" s="51"/>
      <c r="I1134" s="51"/>
      <c r="J1134" s="51"/>
      <c r="K1134" s="51"/>
      <c r="L1134" s="36"/>
    </row>
    <row r="1135" spans="1:12" s="37" customFormat="1" ht="27.75" customHeight="1">
      <c r="A1135" s="87"/>
      <c r="B1135" s="87"/>
      <c r="C1135" s="87" t="s">
        <v>474</v>
      </c>
      <c r="D1135" s="89" t="s">
        <v>475</v>
      </c>
      <c r="E1135" s="90">
        <f aca="true" t="shared" si="69" ref="E1135:F1137">SUM(E1136)</f>
        <v>10000</v>
      </c>
      <c r="F1135" s="90">
        <f t="shared" si="69"/>
        <v>9900</v>
      </c>
      <c r="G1135" s="90">
        <f t="shared" si="67"/>
        <v>99</v>
      </c>
      <c r="H1135" s="51"/>
      <c r="I1135" s="51"/>
      <c r="J1135" s="51"/>
      <c r="K1135" s="51"/>
      <c r="L1135" s="36"/>
    </row>
    <row r="1136" spans="1:12" s="37" customFormat="1" ht="12.75" customHeight="1">
      <c r="A1136" s="115"/>
      <c r="B1136" s="115"/>
      <c r="C1136" s="115"/>
      <c r="D1136" s="116" t="s">
        <v>296</v>
      </c>
      <c r="E1136" s="117">
        <f t="shared" si="69"/>
        <v>10000</v>
      </c>
      <c r="F1136" s="117">
        <f t="shared" si="69"/>
        <v>9900</v>
      </c>
      <c r="G1136" s="117">
        <f t="shared" si="67"/>
        <v>99</v>
      </c>
      <c r="H1136" s="51"/>
      <c r="I1136" s="51"/>
      <c r="J1136" s="51"/>
      <c r="K1136" s="51"/>
      <c r="L1136" s="36"/>
    </row>
    <row r="1137" spans="1:12" s="37" customFormat="1" ht="26.25" customHeight="1">
      <c r="A1137" s="221" t="s">
        <v>481</v>
      </c>
      <c r="B1137" s="221"/>
      <c r="C1137" s="221"/>
      <c r="D1137" s="118" t="s">
        <v>397</v>
      </c>
      <c r="E1137" s="137">
        <f t="shared" si="69"/>
        <v>10000</v>
      </c>
      <c r="F1137" s="137">
        <f t="shared" si="69"/>
        <v>9900</v>
      </c>
      <c r="G1137" s="137">
        <f t="shared" si="67"/>
        <v>99</v>
      </c>
      <c r="H1137" s="51"/>
      <c r="I1137" s="51"/>
      <c r="J1137" s="51"/>
      <c r="K1137" s="51"/>
      <c r="L1137" s="36"/>
    </row>
    <row r="1138" spans="1:12" s="37" customFormat="1" ht="12.75" customHeight="1">
      <c r="A1138" s="221"/>
      <c r="B1138" s="221"/>
      <c r="C1138" s="221"/>
      <c r="D1138" s="118" t="s">
        <v>21</v>
      </c>
      <c r="E1138" s="96">
        <f>SUM(E1145,E1150)</f>
        <v>10000</v>
      </c>
      <c r="F1138" s="96">
        <f>SUM(F1145,F1150)</f>
        <v>9900</v>
      </c>
      <c r="G1138" s="96">
        <f t="shared" si="67"/>
        <v>99</v>
      </c>
      <c r="H1138" s="51"/>
      <c r="I1138" s="51"/>
      <c r="J1138" s="51"/>
      <c r="K1138" s="51"/>
      <c r="L1138" s="36"/>
    </row>
    <row r="1139" spans="1:12" s="37" customFormat="1" ht="12.75" customHeight="1">
      <c r="A1139" s="94"/>
      <c r="B1139" s="94"/>
      <c r="C1139" s="94"/>
      <c r="D1139" s="95"/>
      <c r="E1139" s="96"/>
      <c r="F1139" s="96"/>
      <c r="G1139" s="96"/>
      <c r="H1139" s="51"/>
      <c r="I1139" s="51"/>
      <c r="J1139" s="51"/>
      <c r="K1139" s="51"/>
      <c r="L1139" s="36"/>
    </row>
    <row r="1140" spans="1:12" s="37" customFormat="1" ht="15" customHeight="1">
      <c r="A1140" s="94"/>
      <c r="B1140" s="94"/>
      <c r="C1140" s="94"/>
      <c r="D1140" s="170" t="s">
        <v>412</v>
      </c>
      <c r="E1140" s="96"/>
      <c r="F1140" s="96"/>
      <c r="G1140" s="96"/>
      <c r="H1140" s="51"/>
      <c r="I1140" s="51"/>
      <c r="J1140" s="51"/>
      <c r="K1140" s="51"/>
      <c r="L1140" s="36"/>
    </row>
    <row r="1141" spans="1:11" ht="12.75" customHeight="1">
      <c r="A1141" s="7"/>
      <c r="B1141" s="7"/>
      <c r="C1141" s="7"/>
      <c r="D1141" s="34"/>
      <c r="E1141" s="16"/>
      <c r="F1141" s="16"/>
      <c r="G1141" s="16"/>
      <c r="H1141" s="6"/>
      <c r="I1141" s="6"/>
      <c r="J1141" s="6"/>
      <c r="K1141" s="6"/>
    </row>
    <row r="1142" spans="1:12" s="76" customFormat="1" ht="12.75" customHeight="1">
      <c r="A1142" s="144"/>
      <c r="B1142" s="144"/>
      <c r="C1142" s="144"/>
      <c r="D1142" s="145" t="s">
        <v>33</v>
      </c>
      <c r="E1142" s="146">
        <f aca="true" t="shared" si="70" ref="E1142:F1144">SUM(E1143)</f>
        <v>5000</v>
      </c>
      <c r="F1142" s="146">
        <f t="shared" si="70"/>
        <v>5000</v>
      </c>
      <c r="G1142" s="146">
        <f t="shared" si="67"/>
        <v>100</v>
      </c>
      <c r="H1142" s="60"/>
      <c r="I1142" s="60"/>
      <c r="J1142" s="60"/>
      <c r="K1142" s="60"/>
      <c r="L1142" s="61"/>
    </row>
    <row r="1143" spans="1:12" s="76" customFormat="1" ht="12.75" customHeight="1">
      <c r="A1143" s="85"/>
      <c r="B1143" s="57"/>
      <c r="C1143" s="57"/>
      <c r="D1143" s="58" t="s">
        <v>296</v>
      </c>
      <c r="E1143" s="59">
        <f t="shared" si="70"/>
        <v>5000</v>
      </c>
      <c r="F1143" s="59">
        <f t="shared" si="70"/>
        <v>5000</v>
      </c>
      <c r="G1143" s="59">
        <f t="shared" si="67"/>
        <v>100</v>
      </c>
      <c r="H1143" s="60"/>
      <c r="I1143" s="60"/>
      <c r="J1143" s="60"/>
      <c r="K1143" s="60"/>
      <c r="L1143" s="61"/>
    </row>
    <row r="1144" spans="1:12" s="76" customFormat="1" ht="27.75" customHeight="1">
      <c r="A1144" s="182" t="s">
        <v>481</v>
      </c>
      <c r="B1144" s="182"/>
      <c r="C1144" s="182"/>
      <c r="D1144" s="63" t="s">
        <v>397</v>
      </c>
      <c r="E1144" s="64">
        <f t="shared" si="70"/>
        <v>5000</v>
      </c>
      <c r="F1144" s="64">
        <f t="shared" si="70"/>
        <v>5000</v>
      </c>
      <c r="G1144" s="64">
        <f t="shared" si="67"/>
        <v>100</v>
      </c>
      <c r="H1144" s="60"/>
      <c r="I1144" s="60"/>
      <c r="J1144" s="60"/>
      <c r="K1144" s="60"/>
      <c r="L1144" s="61"/>
    </row>
    <row r="1145" spans="1:12" s="76" customFormat="1" ht="12.75" customHeight="1">
      <c r="A1145" s="182"/>
      <c r="B1145" s="182"/>
      <c r="C1145" s="182"/>
      <c r="D1145" s="63" t="s">
        <v>21</v>
      </c>
      <c r="E1145" s="64">
        <v>5000</v>
      </c>
      <c r="F1145" s="64">
        <v>5000</v>
      </c>
      <c r="G1145" s="64">
        <f t="shared" si="67"/>
        <v>100</v>
      </c>
      <c r="H1145" s="60"/>
      <c r="I1145" s="60"/>
      <c r="J1145" s="60"/>
      <c r="K1145" s="60"/>
      <c r="L1145" s="61"/>
    </row>
    <row r="1146" spans="1:12" s="76" customFormat="1" ht="12.75" customHeight="1">
      <c r="A1146" s="158"/>
      <c r="B1146" s="147"/>
      <c r="C1146" s="147"/>
      <c r="D1146" s="63"/>
      <c r="E1146" s="64"/>
      <c r="F1146" s="64"/>
      <c r="G1146" s="64"/>
      <c r="H1146" s="60"/>
      <c r="I1146" s="60"/>
      <c r="J1146" s="60"/>
      <c r="K1146" s="60"/>
      <c r="L1146" s="61"/>
    </row>
    <row r="1147" spans="1:12" s="76" customFormat="1" ht="12.75" customHeight="1">
      <c r="A1147" s="144"/>
      <c r="B1147" s="144"/>
      <c r="C1147" s="144"/>
      <c r="D1147" s="145" t="s">
        <v>34</v>
      </c>
      <c r="E1147" s="146">
        <f aca="true" t="shared" si="71" ref="E1147:F1149">SUM(E1148)</f>
        <v>5000</v>
      </c>
      <c r="F1147" s="146">
        <f t="shared" si="71"/>
        <v>4900</v>
      </c>
      <c r="G1147" s="146">
        <f t="shared" si="67"/>
        <v>98</v>
      </c>
      <c r="H1147" s="60"/>
      <c r="I1147" s="60"/>
      <c r="J1147" s="60"/>
      <c r="K1147" s="60"/>
      <c r="L1147" s="61"/>
    </row>
    <row r="1148" spans="1:12" s="76" customFormat="1" ht="12.75" customHeight="1">
      <c r="A1148" s="85"/>
      <c r="B1148" s="57"/>
      <c r="C1148" s="57"/>
      <c r="D1148" s="58" t="s">
        <v>296</v>
      </c>
      <c r="E1148" s="59">
        <f t="shared" si="71"/>
        <v>5000</v>
      </c>
      <c r="F1148" s="59">
        <f t="shared" si="71"/>
        <v>4900</v>
      </c>
      <c r="G1148" s="59">
        <f t="shared" si="67"/>
        <v>98</v>
      </c>
      <c r="H1148" s="60"/>
      <c r="I1148" s="60"/>
      <c r="J1148" s="60"/>
      <c r="K1148" s="60"/>
      <c r="L1148" s="61"/>
    </row>
    <row r="1149" spans="1:12" s="76" customFormat="1" ht="25.5" customHeight="1">
      <c r="A1149" s="182" t="s">
        <v>481</v>
      </c>
      <c r="B1149" s="182"/>
      <c r="C1149" s="182"/>
      <c r="D1149" s="63" t="s">
        <v>397</v>
      </c>
      <c r="E1149" s="64">
        <f t="shared" si="71"/>
        <v>5000</v>
      </c>
      <c r="F1149" s="64">
        <f t="shared" si="71"/>
        <v>4900</v>
      </c>
      <c r="G1149" s="64">
        <f t="shared" si="67"/>
        <v>98</v>
      </c>
      <c r="H1149" s="60"/>
      <c r="I1149" s="60"/>
      <c r="J1149" s="60"/>
      <c r="K1149" s="60"/>
      <c r="L1149" s="61"/>
    </row>
    <row r="1150" spans="1:12" s="76" customFormat="1" ht="12.75" customHeight="1">
      <c r="A1150" s="182"/>
      <c r="B1150" s="182"/>
      <c r="C1150" s="182"/>
      <c r="D1150" s="63" t="s">
        <v>21</v>
      </c>
      <c r="E1150" s="64">
        <v>5000</v>
      </c>
      <c r="F1150" s="64">
        <v>4900</v>
      </c>
      <c r="G1150" s="64">
        <f t="shared" si="67"/>
        <v>98</v>
      </c>
      <c r="H1150" s="60"/>
      <c r="I1150" s="60"/>
      <c r="J1150" s="60"/>
      <c r="K1150" s="60"/>
      <c r="L1150" s="61"/>
    </row>
    <row r="1151" spans="1:12" s="76" customFormat="1" ht="12.75" customHeight="1">
      <c r="A1151" s="70"/>
      <c r="B1151" s="70"/>
      <c r="C1151" s="70"/>
      <c r="D1151" s="72"/>
      <c r="E1151" s="73"/>
      <c r="F1151" s="73"/>
      <c r="G1151" s="73"/>
      <c r="H1151" s="60"/>
      <c r="I1151" s="60"/>
      <c r="J1151" s="60"/>
      <c r="K1151" s="60"/>
      <c r="L1151" s="61"/>
    </row>
    <row r="1152" spans="1:11" s="56" customFormat="1" ht="24">
      <c r="A1152" s="52"/>
      <c r="B1152" s="52"/>
      <c r="C1152" s="52">
        <v>85446</v>
      </c>
      <c r="D1152" s="53" t="s">
        <v>319</v>
      </c>
      <c r="E1152" s="54">
        <f aca="true" t="shared" si="72" ref="E1152:F1154">SUM(E1153)</f>
        <v>2930</v>
      </c>
      <c r="F1152" s="54">
        <f t="shared" si="72"/>
        <v>0</v>
      </c>
      <c r="G1152" s="54">
        <f t="shared" si="67"/>
        <v>0</v>
      </c>
      <c r="H1152" s="55"/>
      <c r="I1152" s="55"/>
      <c r="J1152" s="55"/>
      <c r="K1152" s="55"/>
    </row>
    <row r="1153" spans="1:11" s="61" customFormat="1" ht="12">
      <c r="A1153" s="57"/>
      <c r="B1153" s="57"/>
      <c r="C1153" s="57"/>
      <c r="D1153" s="58" t="s">
        <v>296</v>
      </c>
      <c r="E1153" s="59">
        <f t="shared" si="72"/>
        <v>2930</v>
      </c>
      <c r="F1153" s="59">
        <f t="shared" si="72"/>
        <v>0</v>
      </c>
      <c r="G1153" s="59">
        <f t="shared" si="67"/>
        <v>0</v>
      </c>
      <c r="H1153" s="60"/>
      <c r="I1153" s="60"/>
      <c r="J1153" s="60"/>
      <c r="K1153" s="60"/>
    </row>
    <row r="1154" spans="1:11" s="61" customFormat="1" ht="24">
      <c r="A1154" s="182" t="s">
        <v>481</v>
      </c>
      <c r="B1154" s="182"/>
      <c r="C1154" s="182"/>
      <c r="D1154" s="63" t="s">
        <v>367</v>
      </c>
      <c r="E1154" s="64">
        <f t="shared" si="72"/>
        <v>2930</v>
      </c>
      <c r="F1154" s="64">
        <f t="shared" si="72"/>
        <v>0</v>
      </c>
      <c r="G1154" s="64">
        <f t="shared" si="67"/>
        <v>0</v>
      </c>
      <c r="H1154" s="60"/>
      <c r="I1154" s="60"/>
      <c r="J1154" s="60"/>
      <c r="K1154" s="60"/>
    </row>
    <row r="1155" spans="1:11" s="61" customFormat="1" ht="27" customHeight="1">
      <c r="A1155" s="182"/>
      <c r="B1155" s="182"/>
      <c r="C1155" s="182"/>
      <c r="D1155" s="63" t="s">
        <v>163</v>
      </c>
      <c r="E1155" s="64">
        <f>SUM(E1156:E1156)</f>
        <v>2930</v>
      </c>
      <c r="F1155" s="64">
        <f>SUM(F1156:F1156)</f>
        <v>0</v>
      </c>
      <c r="G1155" s="64">
        <f t="shared" si="67"/>
        <v>0</v>
      </c>
      <c r="H1155" s="60"/>
      <c r="I1155" s="60"/>
      <c r="J1155" s="60"/>
      <c r="K1155" s="60"/>
    </row>
    <row r="1156" spans="1:11" s="61" customFormat="1" ht="26.25" customHeight="1">
      <c r="A1156" s="182"/>
      <c r="B1156" s="182"/>
      <c r="C1156" s="182"/>
      <c r="D1156" s="63" t="s">
        <v>532</v>
      </c>
      <c r="E1156" s="64">
        <f>SUM(E1164,E1170)</f>
        <v>2930</v>
      </c>
      <c r="F1156" s="64">
        <f>SUM(F1164,F1170)</f>
        <v>0</v>
      </c>
      <c r="G1156" s="64">
        <f t="shared" si="67"/>
        <v>0</v>
      </c>
      <c r="H1156" s="60"/>
      <c r="I1156" s="60"/>
      <c r="J1156" s="60"/>
      <c r="K1156" s="60"/>
    </row>
    <row r="1157" spans="1:11" s="61" customFormat="1" ht="12">
      <c r="A1157" s="70"/>
      <c r="B1157" s="70"/>
      <c r="C1157" s="70"/>
      <c r="D1157" s="72"/>
      <c r="E1157" s="73"/>
      <c r="F1157" s="73"/>
      <c r="G1157" s="73"/>
      <c r="H1157" s="60"/>
      <c r="I1157" s="60"/>
      <c r="J1157" s="60"/>
      <c r="K1157" s="60"/>
    </row>
    <row r="1158" spans="1:11" s="61" customFormat="1" ht="18" customHeight="1">
      <c r="A1158" s="70"/>
      <c r="B1158" s="70"/>
      <c r="C1158" s="70"/>
      <c r="D1158" s="162" t="s">
        <v>412</v>
      </c>
      <c r="E1158" s="73"/>
      <c r="F1158" s="73"/>
      <c r="G1158" s="73"/>
      <c r="H1158" s="60"/>
      <c r="I1158" s="60"/>
      <c r="J1158" s="60"/>
      <c r="K1158" s="60"/>
    </row>
    <row r="1159" spans="1:11" s="61" customFormat="1" ht="12">
      <c r="A1159" s="70"/>
      <c r="B1159" s="70"/>
      <c r="C1159" s="70"/>
      <c r="D1159" s="72"/>
      <c r="E1159" s="73"/>
      <c r="F1159" s="73"/>
      <c r="G1159" s="73"/>
      <c r="H1159" s="60"/>
      <c r="I1159" s="60"/>
      <c r="J1159" s="60"/>
      <c r="K1159" s="60"/>
    </row>
    <row r="1160" spans="1:11" s="61" customFormat="1" ht="12">
      <c r="A1160" s="144"/>
      <c r="B1160" s="144"/>
      <c r="C1160" s="144"/>
      <c r="D1160" s="145" t="s">
        <v>33</v>
      </c>
      <c r="E1160" s="146">
        <f aca="true" t="shared" si="73" ref="E1160:F1162">SUM(E1161)</f>
        <v>1500</v>
      </c>
      <c r="F1160" s="146">
        <f t="shared" si="73"/>
        <v>0</v>
      </c>
      <c r="G1160" s="146">
        <f t="shared" si="67"/>
        <v>0</v>
      </c>
      <c r="H1160" s="60"/>
      <c r="I1160" s="60"/>
      <c r="J1160" s="60"/>
      <c r="K1160" s="60"/>
    </row>
    <row r="1161" spans="1:11" s="61" customFormat="1" ht="12">
      <c r="A1161" s="85"/>
      <c r="B1161" s="57"/>
      <c r="C1161" s="57"/>
      <c r="D1161" s="58" t="s">
        <v>296</v>
      </c>
      <c r="E1161" s="59">
        <f t="shared" si="73"/>
        <v>1500</v>
      </c>
      <c r="F1161" s="59">
        <f t="shared" si="73"/>
        <v>0</v>
      </c>
      <c r="G1161" s="59">
        <f t="shared" si="67"/>
        <v>0</v>
      </c>
      <c r="H1161" s="60"/>
      <c r="I1161" s="60"/>
      <c r="J1161" s="60"/>
      <c r="K1161" s="60"/>
    </row>
    <row r="1162" spans="1:11" s="61" customFormat="1" ht="24">
      <c r="A1162" s="182" t="s">
        <v>481</v>
      </c>
      <c r="B1162" s="182"/>
      <c r="C1162" s="182"/>
      <c r="D1162" s="63" t="s">
        <v>367</v>
      </c>
      <c r="E1162" s="64">
        <f t="shared" si="73"/>
        <v>1500</v>
      </c>
      <c r="F1162" s="64">
        <f t="shared" si="73"/>
        <v>0</v>
      </c>
      <c r="G1162" s="64">
        <f aca="true" t="shared" si="74" ref="G1162:G1298">F1162*100/E1162</f>
        <v>0</v>
      </c>
      <c r="H1162" s="60"/>
      <c r="I1162" s="60"/>
      <c r="J1162" s="60"/>
      <c r="K1162" s="60"/>
    </row>
    <row r="1163" spans="1:11" s="61" customFormat="1" ht="27" customHeight="1">
      <c r="A1163" s="182"/>
      <c r="B1163" s="182"/>
      <c r="C1163" s="182"/>
      <c r="D1163" s="63" t="s">
        <v>393</v>
      </c>
      <c r="E1163" s="64">
        <f>SUM(E1164)</f>
        <v>1500</v>
      </c>
      <c r="F1163" s="64">
        <f>SUM(F1164)</f>
        <v>0</v>
      </c>
      <c r="G1163" s="64">
        <f t="shared" si="74"/>
        <v>0</v>
      </c>
      <c r="H1163" s="60"/>
      <c r="I1163" s="60"/>
      <c r="J1163" s="60"/>
      <c r="K1163" s="60"/>
    </row>
    <row r="1164" spans="1:11" s="61" customFormat="1" ht="26.25" customHeight="1">
      <c r="A1164" s="182"/>
      <c r="B1164" s="182"/>
      <c r="C1164" s="182"/>
      <c r="D1164" s="63" t="s">
        <v>532</v>
      </c>
      <c r="E1164" s="64">
        <v>1500</v>
      </c>
      <c r="F1164" s="64">
        <v>0</v>
      </c>
      <c r="G1164" s="64">
        <f t="shared" si="74"/>
        <v>0</v>
      </c>
      <c r="H1164" s="60"/>
      <c r="I1164" s="60"/>
      <c r="J1164" s="60"/>
      <c r="K1164" s="60"/>
    </row>
    <row r="1165" spans="1:11" s="61" customFormat="1" ht="12">
      <c r="A1165" s="158"/>
      <c r="B1165" s="147"/>
      <c r="C1165" s="147"/>
      <c r="D1165" s="63"/>
      <c r="E1165" s="64"/>
      <c r="F1165" s="64"/>
      <c r="G1165" s="64"/>
      <c r="H1165" s="60"/>
      <c r="I1165" s="60"/>
      <c r="J1165" s="60"/>
      <c r="K1165" s="60"/>
    </row>
    <row r="1166" spans="1:11" s="61" customFormat="1" ht="12">
      <c r="A1166" s="144"/>
      <c r="B1166" s="144"/>
      <c r="C1166" s="144"/>
      <c r="D1166" s="145" t="s">
        <v>34</v>
      </c>
      <c r="E1166" s="146">
        <f aca="true" t="shared" si="75" ref="E1166:F1168">SUM(E1167)</f>
        <v>1430</v>
      </c>
      <c r="F1166" s="146">
        <f t="shared" si="75"/>
        <v>0</v>
      </c>
      <c r="G1166" s="146">
        <f t="shared" si="74"/>
        <v>0</v>
      </c>
      <c r="H1166" s="60"/>
      <c r="I1166" s="60"/>
      <c r="J1166" s="60"/>
      <c r="K1166" s="60"/>
    </row>
    <row r="1167" spans="1:11" s="61" customFormat="1" ht="12">
      <c r="A1167" s="85"/>
      <c r="B1167" s="57"/>
      <c r="C1167" s="57"/>
      <c r="D1167" s="58" t="s">
        <v>296</v>
      </c>
      <c r="E1167" s="59">
        <f t="shared" si="75"/>
        <v>1430</v>
      </c>
      <c r="F1167" s="59">
        <f t="shared" si="75"/>
        <v>0</v>
      </c>
      <c r="G1167" s="59">
        <f t="shared" si="74"/>
        <v>0</v>
      </c>
      <c r="H1167" s="60"/>
      <c r="I1167" s="60"/>
      <c r="J1167" s="60"/>
      <c r="K1167" s="60"/>
    </row>
    <row r="1168" spans="1:11" s="61" customFormat="1" ht="24">
      <c r="A1168" s="182" t="s">
        <v>481</v>
      </c>
      <c r="B1168" s="182"/>
      <c r="C1168" s="182"/>
      <c r="D1168" s="63" t="s">
        <v>367</v>
      </c>
      <c r="E1168" s="64">
        <f t="shared" si="75"/>
        <v>1430</v>
      </c>
      <c r="F1168" s="64">
        <f t="shared" si="75"/>
        <v>0</v>
      </c>
      <c r="G1168" s="64">
        <f t="shared" si="74"/>
        <v>0</v>
      </c>
      <c r="H1168" s="60"/>
      <c r="I1168" s="60"/>
      <c r="J1168" s="60"/>
      <c r="K1168" s="60"/>
    </row>
    <row r="1169" spans="1:11" s="61" customFormat="1" ht="24" customHeight="1">
      <c r="A1169" s="182"/>
      <c r="B1169" s="182"/>
      <c r="C1169" s="182"/>
      <c r="D1169" s="63" t="s">
        <v>393</v>
      </c>
      <c r="E1169" s="64">
        <f>SUM(E1170)</f>
        <v>1430</v>
      </c>
      <c r="F1169" s="64">
        <f>SUM(F1170)</f>
        <v>0</v>
      </c>
      <c r="G1169" s="64">
        <f t="shared" si="74"/>
        <v>0</v>
      </c>
      <c r="H1169" s="60"/>
      <c r="I1169" s="60"/>
      <c r="J1169" s="60"/>
      <c r="K1169" s="60"/>
    </row>
    <row r="1170" spans="1:11" s="61" customFormat="1" ht="29.25" customHeight="1">
      <c r="A1170" s="182"/>
      <c r="B1170" s="182"/>
      <c r="C1170" s="182"/>
      <c r="D1170" s="63" t="s">
        <v>532</v>
      </c>
      <c r="E1170" s="64">
        <v>1430</v>
      </c>
      <c r="F1170" s="64">
        <v>0</v>
      </c>
      <c r="G1170" s="64">
        <f t="shared" si="74"/>
        <v>0</v>
      </c>
      <c r="H1170" s="60"/>
      <c r="I1170" s="60"/>
      <c r="J1170" s="60"/>
      <c r="K1170" s="60"/>
    </row>
    <row r="1171" spans="1:11" s="61" customFormat="1" ht="12">
      <c r="A1171" s="158"/>
      <c r="B1171" s="147"/>
      <c r="C1171" s="147"/>
      <c r="D1171" s="63"/>
      <c r="E1171" s="64"/>
      <c r="F1171" s="64"/>
      <c r="G1171" s="64"/>
      <c r="H1171" s="60"/>
      <c r="I1171" s="60"/>
      <c r="J1171" s="60"/>
      <c r="K1171" s="60"/>
    </row>
    <row r="1172" spans="1:11" s="61" customFormat="1" ht="12">
      <c r="A1172" s="78" t="s">
        <v>65</v>
      </c>
      <c r="B1172" s="78" t="s">
        <v>455</v>
      </c>
      <c r="C1172" s="78"/>
      <c r="D1172" s="79" t="s">
        <v>456</v>
      </c>
      <c r="E1172" s="80">
        <f>SUM(E1174,E1194,E1247,E1255,E1281,E1288)</f>
        <v>12661739.71</v>
      </c>
      <c r="F1172" s="80">
        <f>SUM(F1174,F1194,F1247,F1255,F1281,F1288)</f>
        <v>6452996.69</v>
      </c>
      <c r="G1172" s="80">
        <f t="shared" si="74"/>
        <v>50.96453439888317</v>
      </c>
      <c r="H1172" s="60"/>
      <c r="I1172" s="60"/>
      <c r="J1172" s="60"/>
      <c r="K1172" s="60"/>
    </row>
    <row r="1173" spans="1:11" s="61" customFormat="1" ht="12">
      <c r="A1173" s="158"/>
      <c r="B1173" s="147"/>
      <c r="C1173" s="147"/>
      <c r="D1173" s="63"/>
      <c r="E1173" s="64"/>
      <c r="F1173" s="64"/>
      <c r="G1173" s="64"/>
      <c r="H1173" s="60"/>
      <c r="I1173" s="60"/>
      <c r="J1173" s="60"/>
      <c r="K1173" s="60"/>
    </row>
    <row r="1174" spans="1:11" s="61" customFormat="1" ht="15" customHeight="1">
      <c r="A1174" s="52"/>
      <c r="B1174" s="52"/>
      <c r="C1174" s="52" t="s">
        <v>457</v>
      </c>
      <c r="D1174" s="53" t="s">
        <v>458</v>
      </c>
      <c r="E1174" s="54">
        <f>E1175</f>
        <v>9081600</v>
      </c>
      <c r="F1174" s="54">
        <f>F1175</f>
        <v>4877146.77</v>
      </c>
      <c r="G1174" s="54">
        <f t="shared" si="74"/>
        <v>53.703606963530646</v>
      </c>
      <c r="H1174" s="60"/>
      <c r="I1174" s="60"/>
      <c r="J1174" s="60"/>
      <c r="K1174" s="60"/>
    </row>
    <row r="1175" spans="1:11" s="61" customFormat="1" ht="12">
      <c r="A1175" s="85"/>
      <c r="B1175" s="85"/>
      <c r="C1175" s="85"/>
      <c r="D1175" s="58" t="s">
        <v>296</v>
      </c>
      <c r="E1175" s="59">
        <f>SUM(E1176,E1178,E1180)</f>
        <v>9081600</v>
      </c>
      <c r="F1175" s="59">
        <f>SUM(F1176,F1178,F1180)</f>
        <v>4877146.77</v>
      </c>
      <c r="G1175" s="59">
        <f t="shared" si="74"/>
        <v>53.703606963530646</v>
      </c>
      <c r="H1175" s="60"/>
      <c r="I1175" s="60"/>
      <c r="J1175" s="60"/>
      <c r="K1175" s="60"/>
    </row>
    <row r="1176" spans="1:11" s="61" customFormat="1" ht="24">
      <c r="A1176" s="183" t="s">
        <v>481</v>
      </c>
      <c r="B1176" s="184"/>
      <c r="C1176" s="185"/>
      <c r="D1176" s="63" t="s">
        <v>392</v>
      </c>
      <c r="E1176" s="64">
        <f>SUM(E1177)</f>
        <v>20000</v>
      </c>
      <c r="F1176" s="64">
        <f>SUM(F1177)</f>
        <v>1500.01</v>
      </c>
      <c r="G1176" s="64">
        <f t="shared" si="74"/>
        <v>7.50005</v>
      </c>
      <c r="H1176" s="60"/>
      <c r="I1176" s="60"/>
      <c r="J1176" s="60"/>
      <c r="K1176" s="60"/>
    </row>
    <row r="1177" spans="1:11" s="61" customFormat="1" ht="93.75" customHeight="1">
      <c r="A1177" s="186"/>
      <c r="B1177" s="187"/>
      <c r="C1177" s="188"/>
      <c r="D1177" s="72" t="s">
        <v>54</v>
      </c>
      <c r="E1177" s="64">
        <v>20000</v>
      </c>
      <c r="F1177" s="64">
        <v>1500.01</v>
      </c>
      <c r="G1177" s="64">
        <f t="shared" si="74"/>
        <v>7.50005</v>
      </c>
      <c r="H1177" s="60" t="s">
        <v>489</v>
      </c>
      <c r="I1177" s="60"/>
      <c r="J1177" s="60"/>
      <c r="K1177" s="60"/>
    </row>
    <row r="1178" spans="1:11" s="61" customFormat="1" ht="24">
      <c r="A1178" s="186"/>
      <c r="B1178" s="187"/>
      <c r="C1178" s="188"/>
      <c r="D1178" s="63" t="s">
        <v>401</v>
      </c>
      <c r="E1178" s="64">
        <f>SUM(E1179)</f>
        <v>8983000</v>
      </c>
      <c r="F1178" s="64">
        <f>SUM(F1179)</f>
        <v>4835818.49</v>
      </c>
      <c r="G1178" s="64">
        <f t="shared" si="74"/>
        <v>53.83300111321385</v>
      </c>
      <c r="H1178" s="60"/>
      <c r="I1178" s="60"/>
      <c r="J1178" s="60"/>
      <c r="K1178" s="60"/>
    </row>
    <row r="1179" spans="1:11" s="61" customFormat="1" ht="12">
      <c r="A1179" s="186"/>
      <c r="B1179" s="187"/>
      <c r="C1179" s="188"/>
      <c r="D1179" s="72" t="s">
        <v>550</v>
      </c>
      <c r="E1179" s="64">
        <v>8983000</v>
      </c>
      <c r="F1179" s="64">
        <v>4835818.49</v>
      </c>
      <c r="G1179" s="64">
        <f t="shared" si="74"/>
        <v>53.83300111321385</v>
      </c>
      <c r="H1179" s="60"/>
      <c r="I1179" s="60"/>
      <c r="J1179" s="60"/>
      <c r="K1179" s="60"/>
    </row>
    <row r="1180" spans="1:11" s="61" customFormat="1" ht="24">
      <c r="A1180" s="186"/>
      <c r="B1180" s="187"/>
      <c r="C1180" s="188"/>
      <c r="D1180" s="63" t="s">
        <v>537</v>
      </c>
      <c r="E1180" s="64">
        <f>SUM(E1181,E1186)</f>
        <v>78600</v>
      </c>
      <c r="F1180" s="64">
        <f>SUM(F1181,F1186)</f>
        <v>39828.27</v>
      </c>
      <c r="G1180" s="64">
        <f t="shared" si="74"/>
        <v>50.672099236641216</v>
      </c>
      <c r="H1180" s="60"/>
      <c r="I1180" s="60"/>
      <c r="J1180" s="60"/>
      <c r="K1180" s="60"/>
    </row>
    <row r="1181" spans="1:11" s="61" customFormat="1" ht="24">
      <c r="A1181" s="186"/>
      <c r="B1181" s="187"/>
      <c r="C1181" s="188"/>
      <c r="D1181" s="63" t="s">
        <v>22</v>
      </c>
      <c r="E1181" s="64">
        <f>SUM(E1182:E1185)</f>
        <v>68400</v>
      </c>
      <c r="F1181" s="64">
        <f>SUM(F1182:F1185)</f>
        <v>36178.78</v>
      </c>
      <c r="G1181" s="64">
        <f t="shared" si="74"/>
        <v>52.892953216374266</v>
      </c>
      <c r="H1181" s="60"/>
      <c r="I1181" s="60"/>
      <c r="J1181" s="60"/>
      <c r="K1181" s="60"/>
    </row>
    <row r="1182" spans="1:11" s="61" customFormat="1" ht="24">
      <c r="A1182" s="186"/>
      <c r="B1182" s="187"/>
      <c r="C1182" s="188"/>
      <c r="D1182" s="63" t="s">
        <v>496</v>
      </c>
      <c r="E1182" s="64">
        <v>52000</v>
      </c>
      <c r="F1182" s="64">
        <v>25735.32</v>
      </c>
      <c r="G1182" s="64">
        <f t="shared" si="74"/>
        <v>49.491</v>
      </c>
      <c r="H1182" s="60"/>
      <c r="I1182" s="60"/>
      <c r="J1182" s="60"/>
      <c r="K1182" s="60"/>
    </row>
    <row r="1183" spans="1:11" s="61" customFormat="1" ht="16.5" customHeight="1">
      <c r="A1183" s="186"/>
      <c r="B1183" s="187"/>
      <c r="C1183" s="188"/>
      <c r="D1183" s="63" t="s">
        <v>519</v>
      </c>
      <c r="E1183" s="64">
        <v>5200</v>
      </c>
      <c r="F1183" s="64">
        <v>4821.03</v>
      </c>
      <c r="G1183" s="64">
        <f t="shared" si="74"/>
        <v>92.71211538461539</v>
      </c>
      <c r="H1183" s="60"/>
      <c r="I1183" s="60"/>
      <c r="J1183" s="60"/>
      <c r="K1183" s="60"/>
    </row>
    <row r="1184" spans="1:11" s="61" customFormat="1" ht="15.75" customHeight="1">
      <c r="A1184" s="186"/>
      <c r="B1184" s="187"/>
      <c r="C1184" s="188"/>
      <c r="D1184" s="63" t="s">
        <v>514</v>
      </c>
      <c r="E1184" s="64">
        <v>9900</v>
      </c>
      <c r="F1184" s="64">
        <v>5039.46</v>
      </c>
      <c r="G1184" s="64">
        <f t="shared" si="74"/>
        <v>50.903636363636366</v>
      </c>
      <c r="H1184" s="60"/>
      <c r="I1184" s="60"/>
      <c r="J1184" s="60"/>
      <c r="K1184" s="60"/>
    </row>
    <row r="1185" spans="1:11" s="61" customFormat="1" ht="12">
      <c r="A1185" s="186"/>
      <c r="B1185" s="187"/>
      <c r="C1185" s="188"/>
      <c r="D1185" s="63" t="s">
        <v>515</v>
      </c>
      <c r="E1185" s="64">
        <v>1300</v>
      </c>
      <c r="F1185" s="64">
        <v>582.97</v>
      </c>
      <c r="G1185" s="64">
        <f t="shared" si="74"/>
        <v>44.84384615384615</v>
      </c>
      <c r="H1185" s="60"/>
      <c r="I1185" s="60"/>
      <c r="J1185" s="60"/>
      <c r="K1185" s="60"/>
    </row>
    <row r="1186" spans="1:11" s="61" customFormat="1" ht="27" customHeight="1">
      <c r="A1186" s="186"/>
      <c r="B1186" s="187"/>
      <c r="C1186" s="188"/>
      <c r="D1186" s="63" t="s">
        <v>539</v>
      </c>
      <c r="E1186" s="64">
        <f>SUM(E1187:E1191)</f>
        <v>10200</v>
      </c>
      <c r="F1186" s="64">
        <f>SUM(F1187:F1191)</f>
        <v>3649.4900000000002</v>
      </c>
      <c r="G1186" s="64">
        <f t="shared" si="74"/>
        <v>35.7793137254902</v>
      </c>
      <c r="H1186" s="60"/>
      <c r="I1186" s="60"/>
      <c r="J1186" s="60"/>
      <c r="K1186" s="60"/>
    </row>
    <row r="1187" spans="1:11" s="61" customFormat="1" ht="15.75" customHeight="1">
      <c r="A1187" s="186"/>
      <c r="B1187" s="187"/>
      <c r="C1187" s="188"/>
      <c r="D1187" s="63" t="s">
        <v>497</v>
      </c>
      <c r="E1187" s="64">
        <v>1828</v>
      </c>
      <c r="F1187" s="64">
        <v>0</v>
      </c>
      <c r="G1187" s="64">
        <f t="shared" si="74"/>
        <v>0</v>
      </c>
      <c r="H1187" s="60"/>
      <c r="I1187" s="60"/>
      <c r="J1187" s="60"/>
      <c r="K1187" s="60"/>
    </row>
    <row r="1188" spans="1:11" s="61" customFormat="1" ht="12">
      <c r="A1188" s="186"/>
      <c r="B1188" s="187"/>
      <c r="C1188" s="188"/>
      <c r="D1188" s="63" t="s">
        <v>499</v>
      </c>
      <c r="E1188" s="64">
        <v>3000</v>
      </c>
      <c r="F1188" s="64">
        <v>1252.9</v>
      </c>
      <c r="G1188" s="64">
        <f t="shared" si="74"/>
        <v>41.763333333333335</v>
      </c>
      <c r="H1188" s="60"/>
      <c r="I1188" s="60"/>
      <c r="J1188" s="60"/>
      <c r="K1188" s="60"/>
    </row>
    <row r="1189" spans="1:11" s="61" customFormat="1" ht="27.75" customHeight="1">
      <c r="A1189" s="186"/>
      <c r="B1189" s="187"/>
      <c r="C1189" s="188"/>
      <c r="D1189" s="63" t="s">
        <v>523</v>
      </c>
      <c r="E1189" s="64">
        <v>2372</v>
      </c>
      <c r="F1189" s="64">
        <v>2093.25</v>
      </c>
      <c r="G1189" s="64">
        <f t="shared" si="74"/>
        <v>88.24831365935918</v>
      </c>
      <c r="H1189" s="60"/>
      <c r="I1189" s="60"/>
      <c r="J1189" s="60"/>
      <c r="K1189" s="60"/>
    </row>
    <row r="1190" spans="1:11" s="61" customFormat="1" ht="89.25" customHeight="1">
      <c r="A1190" s="186"/>
      <c r="B1190" s="187"/>
      <c r="C1190" s="188"/>
      <c r="D1190" s="63" t="s">
        <v>0</v>
      </c>
      <c r="E1190" s="64">
        <v>2000</v>
      </c>
      <c r="F1190" s="64">
        <v>303.34</v>
      </c>
      <c r="G1190" s="64">
        <f t="shared" si="74"/>
        <v>15.166999999999998</v>
      </c>
      <c r="H1190" s="60" t="s">
        <v>489</v>
      </c>
      <c r="I1190" s="60"/>
      <c r="J1190" s="60"/>
      <c r="K1190" s="60"/>
    </row>
    <row r="1191" spans="1:11" s="61" customFormat="1" ht="29.25" customHeight="1">
      <c r="A1191" s="186"/>
      <c r="B1191" s="187"/>
      <c r="C1191" s="188"/>
      <c r="D1191" s="63" t="s">
        <v>532</v>
      </c>
      <c r="E1191" s="64">
        <v>1000</v>
      </c>
      <c r="F1191" s="64">
        <v>0</v>
      </c>
      <c r="G1191" s="64">
        <f t="shared" si="74"/>
        <v>0</v>
      </c>
      <c r="H1191" s="60"/>
      <c r="I1191" s="60"/>
      <c r="J1191" s="60"/>
      <c r="K1191" s="60"/>
    </row>
    <row r="1192" spans="1:11" s="132" customFormat="1" ht="12.75" customHeight="1">
      <c r="A1192" s="189"/>
      <c r="B1192" s="190"/>
      <c r="C1192" s="191"/>
      <c r="D1192" s="164" t="s">
        <v>75</v>
      </c>
      <c r="E1192" s="130"/>
      <c r="F1192" s="130"/>
      <c r="G1192" s="130"/>
      <c r="H1192" s="131"/>
      <c r="I1192" s="131"/>
      <c r="J1192" s="131"/>
      <c r="K1192" s="131"/>
    </row>
    <row r="1193" spans="1:11" s="61" customFormat="1" ht="12">
      <c r="A1193" s="158"/>
      <c r="B1193" s="147"/>
      <c r="C1193" s="147"/>
      <c r="D1193" s="63"/>
      <c r="E1193" s="64"/>
      <c r="F1193" s="64"/>
      <c r="G1193" s="64"/>
      <c r="H1193" s="60"/>
      <c r="I1193" s="60"/>
      <c r="J1193" s="60"/>
      <c r="K1193" s="60"/>
    </row>
    <row r="1194" spans="1:11" s="61" customFormat="1" ht="68.25" customHeight="1">
      <c r="A1194" s="52"/>
      <c r="B1194" s="52"/>
      <c r="C1194" s="52" t="s">
        <v>459</v>
      </c>
      <c r="D1194" s="53" t="s">
        <v>391</v>
      </c>
      <c r="E1194" s="54">
        <f>E1195</f>
        <v>2947501.71</v>
      </c>
      <c r="F1194" s="54">
        <f>F1195</f>
        <v>1443738.67</v>
      </c>
      <c r="G1194" s="54">
        <f t="shared" si="74"/>
        <v>48.98177548470362</v>
      </c>
      <c r="H1194" s="60"/>
      <c r="I1194" s="60"/>
      <c r="J1194" s="60"/>
      <c r="K1194" s="60"/>
    </row>
    <row r="1195" spans="1:11" s="61" customFormat="1" ht="12">
      <c r="A1195" s="85"/>
      <c r="B1195" s="85"/>
      <c r="C1195" s="85"/>
      <c r="D1195" s="58" t="s">
        <v>296</v>
      </c>
      <c r="E1195" s="59">
        <f>SUM(E1196,E1199,E1206)</f>
        <v>2947501.71</v>
      </c>
      <c r="F1195" s="59">
        <f>SUM(F1196,F1199,F1206)</f>
        <v>1443738.67</v>
      </c>
      <c r="G1195" s="59">
        <f t="shared" si="74"/>
        <v>48.98177548470362</v>
      </c>
      <c r="H1195" s="60"/>
      <c r="I1195" s="60"/>
      <c r="J1195" s="60"/>
      <c r="K1195" s="60"/>
    </row>
    <row r="1196" spans="1:255" s="61" customFormat="1" ht="24">
      <c r="A1196" s="182" t="s">
        <v>481</v>
      </c>
      <c r="B1196" s="182"/>
      <c r="C1196" s="182"/>
      <c r="D1196" s="63" t="s">
        <v>392</v>
      </c>
      <c r="E1196" s="64">
        <f>SUM(E1197:E1198)</f>
        <v>15158.71</v>
      </c>
      <c r="F1196" s="64">
        <f>SUM(F1197:F1198)</f>
        <v>3787.79</v>
      </c>
      <c r="G1196" s="64">
        <f t="shared" si="74"/>
        <v>24.987548412760717</v>
      </c>
      <c r="H1196" s="60"/>
      <c r="I1196" s="60"/>
      <c r="J1196" s="60"/>
      <c r="K1196" s="60"/>
      <c r="M1196" s="76"/>
      <c r="N1196" s="76"/>
      <c r="O1196" s="76"/>
      <c r="P1196" s="76"/>
      <c r="Q1196" s="76"/>
      <c r="R1196" s="76"/>
      <c r="S1196" s="76"/>
      <c r="T1196" s="76"/>
      <c r="U1196" s="76"/>
      <c r="V1196" s="76"/>
      <c r="W1196" s="76"/>
      <c r="X1196" s="76"/>
      <c r="Y1196" s="76"/>
      <c r="Z1196" s="76"/>
      <c r="AA1196" s="76"/>
      <c r="AB1196" s="76"/>
      <c r="AC1196" s="76"/>
      <c r="AD1196" s="76"/>
      <c r="AE1196" s="76"/>
      <c r="AF1196" s="76"/>
      <c r="AG1196" s="76"/>
      <c r="AH1196" s="76"/>
      <c r="AI1196" s="76"/>
      <c r="AJ1196" s="76"/>
      <c r="AK1196" s="76"/>
      <c r="AL1196" s="76"/>
      <c r="AM1196" s="76"/>
      <c r="AN1196" s="76"/>
      <c r="AO1196" s="76"/>
      <c r="AP1196" s="76"/>
      <c r="AQ1196" s="76"/>
      <c r="AR1196" s="76"/>
      <c r="AS1196" s="76"/>
      <c r="AT1196" s="76"/>
      <c r="AU1196" s="76"/>
      <c r="AV1196" s="76"/>
      <c r="AW1196" s="76"/>
      <c r="AX1196" s="76"/>
      <c r="AY1196" s="76"/>
      <c r="AZ1196" s="76"/>
      <c r="BA1196" s="76"/>
      <c r="BB1196" s="76"/>
      <c r="BC1196" s="76"/>
      <c r="BD1196" s="76"/>
      <c r="BE1196" s="76"/>
      <c r="BF1196" s="76"/>
      <c r="BG1196" s="76"/>
      <c r="BH1196" s="76"/>
      <c r="BI1196" s="76"/>
      <c r="BJ1196" s="76"/>
      <c r="BK1196" s="76"/>
      <c r="BL1196" s="76"/>
      <c r="BM1196" s="76"/>
      <c r="BN1196" s="76"/>
      <c r="BO1196" s="76"/>
      <c r="BP1196" s="76"/>
      <c r="BQ1196" s="76"/>
      <c r="BR1196" s="76"/>
      <c r="BS1196" s="76"/>
      <c r="BT1196" s="76"/>
      <c r="BU1196" s="76"/>
      <c r="BV1196" s="76"/>
      <c r="BW1196" s="76"/>
      <c r="BX1196" s="76"/>
      <c r="BY1196" s="76"/>
      <c r="BZ1196" s="76"/>
      <c r="CA1196" s="76"/>
      <c r="CB1196" s="76"/>
      <c r="CC1196" s="76"/>
      <c r="CD1196" s="76"/>
      <c r="CE1196" s="76"/>
      <c r="CF1196" s="76"/>
      <c r="CG1196" s="76"/>
      <c r="CH1196" s="76"/>
      <c r="CI1196" s="76"/>
      <c r="CJ1196" s="76"/>
      <c r="CK1196" s="76"/>
      <c r="CL1196" s="76"/>
      <c r="CM1196" s="76"/>
      <c r="CN1196" s="76"/>
      <c r="CO1196" s="76"/>
      <c r="CP1196" s="76"/>
      <c r="CQ1196" s="76"/>
      <c r="CR1196" s="76"/>
      <c r="CS1196" s="76"/>
      <c r="CT1196" s="76"/>
      <c r="CU1196" s="76"/>
      <c r="CV1196" s="76"/>
      <c r="CW1196" s="76"/>
      <c r="CX1196" s="76"/>
      <c r="CY1196" s="76"/>
      <c r="CZ1196" s="76"/>
      <c r="DA1196" s="76"/>
      <c r="DB1196" s="76"/>
      <c r="DC1196" s="76"/>
      <c r="DD1196" s="76"/>
      <c r="DE1196" s="76"/>
      <c r="DF1196" s="76"/>
      <c r="DG1196" s="76"/>
      <c r="DH1196" s="76"/>
      <c r="DI1196" s="76"/>
      <c r="DJ1196" s="76"/>
      <c r="DK1196" s="76"/>
      <c r="DL1196" s="76"/>
      <c r="DM1196" s="76"/>
      <c r="DN1196" s="76"/>
      <c r="DO1196" s="76"/>
      <c r="DP1196" s="76"/>
      <c r="DQ1196" s="76"/>
      <c r="DR1196" s="76"/>
      <c r="DS1196" s="76"/>
      <c r="DT1196" s="76"/>
      <c r="DU1196" s="76"/>
      <c r="DV1196" s="76"/>
      <c r="DW1196" s="76"/>
      <c r="DX1196" s="76"/>
      <c r="DY1196" s="76"/>
      <c r="DZ1196" s="76"/>
      <c r="EA1196" s="76"/>
      <c r="EB1196" s="76"/>
      <c r="EC1196" s="76"/>
      <c r="ED1196" s="76"/>
      <c r="EE1196" s="76"/>
      <c r="EF1196" s="76"/>
      <c r="EG1196" s="76"/>
      <c r="EH1196" s="76"/>
      <c r="EI1196" s="76"/>
      <c r="EJ1196" s="76"/>
      <c r="EK1196" s="76"/>
      <c r="EL1196" s="76"/>
      <c r="EM1196" s="76"/>
      <c r="EN1196" s="76"/>
      <c r="EO1196" s="76"/>
      <c r="EP1196" s="76"/>
      <c r="EQ1196" s="76"/>
      <c r="ER1196" s="76"/>
      <c r="ES1196" s="76"/>
      <c r="ET1196" s="76"/>
      <c r="EU1196" s="76"/>
      <c r="EV1196" s="76"/>
      <c r="EW1196" s="76"/>
      <c r="EX1196" s="76"/>
      <c r="EY1196" s="76"/>
      <c r="EZ1196" s="76"/>
      <c r="FA1196" s="76"/>
      <c r="FB1196" s="76"/>
      <c r="FC1196" s="76"/>
      <c r="FD1196" s="76"/>
      <c r="FE1196" s="76"/>
      <c r="FF1196" s="76"/>
      <c r="FG1196" s="76"/>
      <c r="FH1196" s="76"/>
      <c r="FI1196" s="76"/>
      <c r="FJ1196" s="76"/>
      <c r="FK1196" s="76"/>
      <c r="FL1196" s="76"/>
      <c r="FM1196" s="76"/>
      <c r="FN1196" s="76"/>
      <c r="FO1196" s="76"/>
      <c r="FP1196" s="76"/>
      <c r="FQ1196" s="76"/>
      <c r="FR1196" s="76"/>
      <c r="FS1196" s="76"/>
      <c r="FT1196" s="76"/>
      <c r="FU1196" s="76"/>
      <c r="FV1196" s="76"/>
      <c r="FW1196" s="76"/>
      <c r="FX1196" s="76"/>
      <c r="FY1196" s="76"/>
      <c r="FZ1196" s="76"/>
      <c r="GA1196" s="76"/>
      <c r="GB1196" s="76"/>
      <c r="GC1196" s="76"/>
      <c r="GD1196" s="76"/>
      <c r="GE1196" s="76"/>
      <c r="GF1196" s="76"/>
      <c r="GG1196" s="76"/>
      <c r="GH1196" s="76"/>
      <c r="GI1196" s="76"/>
      <c r="GJ1196" s="76"/>
      <c r="GK1196" s="76"/>
      <c r="GL1196" s="76"/>
      <c r="GM1196" s="76"/>
      <c r="GN1196" s="76"/>
      <c r="GO1196" s="76"/>
      <c r="GP1196" s="76"/>
      <c r="GQ1196" s="76"/>
      <c r="GR1196" s="76"/>
      <c r="GS1196" s="76"/>
      <c r="GT1196" s="76"/>
      <c r="GU1196" s="76"/>
      <c r="GV1196" s="76"/>
      <c r="GW1196" s="76"/>
      <c r="GX1196" s="76"/>
      <c r="GY1196" s="76"/>
      <c r="GZ1196" s="76"/>
      <c r="HA1196" s="76"/>
      <c r="HB1196" s="76"/>
      <c r="HC1196" s="76"/>
      <c r="HD1196" s="76"/>
      <c r="HE1196" s="76"/>
      <c r="HF1196" s="76"/>
      <c r="HG1196" s="76"/>
      <c r="HH1196" s="76"/>
      <c r="HI1196" s="76"/>
      <c r="HJ1196" s="76"/>
      <c r="HK1196" s="76"/>
      <c r="HL1196" s="76"/>
      <c r="HM1196" s="76"/>
      <c r="HN1196" s="76"/>
      <c r="HO1196" s="76"/>
      <c r="HP1196" s="76"/>
      <c r="HQ1196" s="76"/>
      <c r="HR1196" s="76"/>
      <c r="HS1196" s="76"/>
      <c r="HT1196" s="76"/>
      <c r="HU1196" s="76"/>
      <c r="HV1196" s="76"/>
      <c r="HW1196" s="76"/>
      <c r="HX1196" s="76"/>
      <c r="HY1196" s="76"/>
      <c r="HZ1196" s="76"/>
      <c r="IA1196" s="76"/>
      <c r="IB1196" s="76"/>
      <c r="IC1196" s="76"/>
      <c r="ID1196" s="76"/>
      <c r="IE1196" s="76"/>
      <c r="IF1196" s="76"/>
      <c r="IG1196" s="76"/>
      <c r="IH1196" s="76"/>
      <c r="II1196" s="76"/>
      <c r="IJ1196" s="76"/>
      <c r="IK1196" s="76"/>
      <c r="IL1196" s="76"/>
      <c r="IM1196" s="76"/>
      <c r="IN1196" s="76"/>
      <c r="IO1196" s="76"/>
      <c r="IP1196" s="76"/>
      <c r="IQ1196" s="76"/>
      <c r="IR1196" s="76"/>
      <c r="IS1196" s="76"/>
      <c r="IT1196" s="76"/>
      <c r="IU1196" s="76"/>
    </row>
    <row r="1197" spans="1:255" s="61" customFormat="1" ht="84.75" customHeight="1">
      <c r="A1197" s="182"/>
      <c r="B1197" s="182"/>
      <c r="C1197" s="182"/>
      <c r="D1197" s="72" t="s">
        <v>54</v>
      </c>
      <c r="E1197" s="64">
        <v>15000</v>
      </c>
      <c r="F1197" s="64">
        <v>3629.08</v>
      </c>
      <c r="G1197" s="64">
        <f t="shared" si="74"/>
        <v>24.19386666666667</v>
      </c>
      <c r="H1197" s="60" t="s">
        <v>489</v>
      </c>
      <c r="I1197" s="60"/>
      <c r="J1197" s="60"/>
      <c r="K1197" s="60"/>
      <c r="M1197" s="76"/>
      <c r="N1197" s="76"/>
      <c r="O1197" s="76"/>
      <c r="P1197" s="76"/>
      <c r="Q1197" s="76"/>
      <c r="R1197" s="76"/>
      <c r="S1197" s="76"/>
      <c r="T1197" s="76"/>
      <c r="U1197" s="76"/>
      <c r="V1197" s="76"/>
      <c r="W1197" s="76"/>
      <c r="X1197" s="76"/>
      <c r="Y1197" s="76"/>
      <c r="Z1197" s="76"/>
      <c r="AA1197" s="76"/>
      <c r="AB1197" s="76"/>
      <c r="AC1197" s="76"/>
      <c r="AD1197" s="76"/>
      <c r="AE1197" s="76"/>
      <c r="AF1197" s="76"/>
      <c r="AG1197" s="76"/>
      <c r="AH1197" s="76"/>
      <c r="AI1197" s="76"/>
      <c r="AJ1197" s="76"/>
      <c r="AK1197" s="76"/>
      <c r="AL1197" s="76"/>
      <c r="AM1197" s="76"/>
      <c r="AN1197" s="76"/>
      <c r="AO1197" s="76"/>
      <c r="AP1197" s="76"/>
      <c r="AQ1197" s="76"/>
      <c r="AR1197" s="76"/>
      <c r="AS1197" s="76"/>
      <c r="AT1197" s="76"/>
      <c r="AU1197" s="76"/>
      <c r="AV1197" s="76"/>
      <c r="AW1197" s="76"/>
      <c r="AX1197" s="76"/>
      <c r="AY1197" s="76"/>
      <c r="AZ1197" s="76"/>
      <c r="BA1197" s="76"/>
      <c r="BB1197" s="76"/>
      <c r="BC1197" s="76"/>
      <c r="BD1197" s="76"/>
      <c r="BE1197" s="76"/>
      <c r="BF1197" s="76"/>
      <c r="BG1197" s="76"/>
      <c r="BH1197" s="76"/>
      <c r="BI1197" s="76"/>
      <c r="BJ1197" s="76"/>
      <c r="BK1197" s="76"/>
      <c r="BL1197" s="76"/>
      <c r="BM1197" s="76"/>
      <c r="BN1197" s="76"/>
      <c r="BO1197" s="76"/>
      <c r="BP1197" s="76"/>
      <c r="BQ1197" s="76"/>
      <c r="BR1197" s="76"/>
      <c r="BS1197" s="76"/>
      <c r="BT1197" s="76"/>
      <c r="BU1197" s="76"/>
      <c r="BV1197" s="76"/>
      <c r="BW1197" s="76"/>
      <c r="BX1197" s="76"/>
      <c r="BY1197" s="76"/>
      <c r="BZ1197" s="76"/>
      <c r="CA1197" s="76"/>
      <c r="CB1197" s="76"/>
      <c r="CC1197" s="76"/>
      <c r="CD1197" s="76"/>
      <c r="CE1197" s="76"/>
      <c r="CF1197" s="76"/>
      <c r="CG1197" s="76"/>
      <c r="CH1197" s="76"/>
      <c r="CI1197" s="76"/>
      <c r="CJ1197" s="76"/>
      <c r="CK1197" s="76"/>
      <c r="CL1197" s="76"/>
      <c r="CM1197" s="76"/>
      <c r="CN1197" s="76"/>
      <c r="CO1197" s="76"/>
      <c r="CP1197" s="76"/>
      <c r="CQ1197" s="76"/>
      <c r="CR1197" s="76"/>
      <c r="CS1197" s="76"/>
      <c r="CT1197" s="76"/>
      <c r="CU1197" s="76"/>
      <c r="CV1197" s="76"/>
      <c r="CW1197" s="76"/>
      <c r="CX1197" s="76"/>
      <c r="CY1197" s="76"/>
      <c r="CZ1197" s="76"/>
      <c r="DA1197" s="76"/>
      <c r="DB1197" s="76"/>
      <c r="DC1197" s="76"/>
      <c r="DD1197" s="76"/>
      <c r="DE1197" s="76"/>
      <c r="DF1197" s="76"/>
      <c r="DG1197" s="76"/>
      <c r="DH1197" s="76"/>
      <c r="DI1197" s="76"/>
      <c r="DJ1197" s="76"/>
      <c r="DK1197" s="76"/>
      <c r="DL1197" s="76"/>
      <c r="DM1197" s="76"/>
      <c r="DN1197" s="76"/>
      <c r="DO1197" s="76"/>
      <c r="DP1197" s="76"/>
      <c r="DQ1197" s="76"/>
      <c r="DR1197" s="76"/>
      <c r="DS1197" s="76"/>
      <c r="DT1197" s="76"/>
      <c r="DU1197" s="76"/>
      <c r="DV1197" s="76"/>
      <c r="DW1197" s="76"/>
      <c r="DX1197" s="76"/>
      <c r="DY1197" s="76"/>
      <c r="DZ1197" s="76"/>
      <c r="EA1197" s="76"/>
      <c r="EB1197" s="76"/>
      <c r="EC1197" s="76"/>
      <c r="ED1197" s="76"/>
      <c r="EE1197" s="76"/>
      <c r="EF1197" s="76"/>
      <c r="EG1197" s="76"/>
      <c r="EH1197" s="76"/>
      <c r="EI1197" s="76"/>
      <c r="EJ1197" s="76"/>
      <c r="EK1197" s="76"/>
      <c r="EL1197" s="76"/>
      <c r="EM1197" s="76"/>
      <c r="EN1197" s="76"/>
      <c r="EO1197" s="76"/>
      <c r="EP1197" s="76"/>
      <c r="EQ1197" s="76"/>
      <c r="ER1197" s="76"/>
      <c r="ES1197" s="76"/>
      <c r="ET1197" s="76"/>
      <c r="EU1197" s="76"/>
      <c r="EV1197" s="76"/>
      <c r="EW1197" s="76"/>
      <c r="EX1197" s="76"/>
      <c r="EY1197" s="76"/>
      <c r="EZ1197" s="76"/>
      <c r="FA1197" s="76"/>
      <c r="FB1197" s="76"/>
      <c r="FC1197" s="76"/>
      <c r="FD1197" s="76"/>
      <c r="FE1197" s="76"/>
      <c r="FF1197" s="76"/>
      <c r="FG1197" s="76"/>
      <c r="FH1197" s="76"/>
      <c r="FI1197" s="76"/>
      <c r="FJ1197" s="76"/>
      <c r="FK1197" s="76"/>
      <c r="FL1197" s="76"/>
      <c r="FM1197" s="76"/>
      <c r="FN1197" s="76"/>
      <c r="FO1197" s="76"/>
      <c r="FP1197" s="76"/>
      <c r="FQ1197" s="76"/>
      <c r="FR1197" s="76"/>
      <c r="FS1197" s="76"/>
      <c r="FT1197" s="76"/>
      <c r="FU1197" s="76"/>
      <c r="FV1197" s="76"/>
      <c r="FW1197" s="76"/>
      <c r="FX1197" s="76"/>
      <c r="FY1197" s="76"/>
      <c r="FZ1197" s="76"/>
      <c r="GA1197" s="76"/>
      <c r="GB1197" s="76"/>
      <c r="GC1197" s="76"/>
      <c r="GD1197" s="76"/>
      <c r="GE1197" s="76"/>
      <c r="GF1197" s="76"/>
      <c r="GG1197" s="76"/>
      <c r="GH1197" s="76"/>
      <c r="GI1197" s="76"/>
      <c r="GJ1197" s="76"/>
      <c r="GK1197" s="76"/>
      <c r="GL1197" s="76"/>
      <c r="GM1197" s="76"/>
      <c r="GN1197" s="76"/>
      <c r="GO1197" s="76"/>
      <c r="GP1197" s="76"/>
      <c r="GQ1197" s="76"/>
      <c r="GR1197" s="76"/>
      <c r="GS1197" s="76"/>
      <c r="GT1197" s="76"/>
      <c r="GU1197" s="76"/>
      <c r="GV1197" s="76"/>
      <c r="GW1197" s="76"/>
      <c r="GX1197" s="76"/>
      <c r="GY1197" s="76"/>
      <c r="GZ1197" s="76"/>
      <c r="HA1197" s="76"/>
      <c r="HB1197" s="76"/>
      <c r="HC1197" s="76"/>
      <c r="HD1197" s="76"/>
      <c r="HE1197" s="76"/>
      <c r="HF1197" s="76"/>
      <c r="HG1197" s="76"/>
      <c r="HH1197" s="76"/>
      <c r="HI1197" s="76"/>
      <c r="HJ1197" s="76"/>
      <c r="HK1197" s="76"/>
      <c r="HL1197" s="76"/>
      <c r="HM1197" s="76"/>
      <c r="HN1197" s="76"/>
      <c r="HO1197" s="76"/>
      <c r="HP1197" s="76"/>
      <c r="HQ1197" s="76"/>
      <c r="HR1197" s="76"/>
      <c r="HS1197" s="76"/>
      <c r="HT1197" s="76"/>
      <c r="HU1197" s="76"/>
      <c r="HV1197" s="76"/>
      <c r="HW1197" s="76"/>
      <c r="HX1197" s="76"/>
      <c r="HY1197" s="76"/>
      <c r="HZ1197" s="76"/>
      <c r="IA1197" s="76"/>
      <c r="IB1197" s="76"/>
      <c r="IC1197" s="76"/>
      <c r="ID1197" s="76"/>
      <c r="IE1197" s="76"/>
      <c r="IF1197" s="76"/>
      <c r="IG1197" s="76"/>
      <c r="IH1197" s="76"/>
      <c r="II1197" s="76"/>
      <c r="IJ1197" s="76"/>
      <c r="IK1197" s="76"/>
      <c r="IL1197" s="76"/>
      <c r="IM1197" s="76"/>
      <c r="IN1197" s="76"/>
      <c r="IO1197" s="76"/>
      <c r="IP1197" s="76"/>
      <c r="IQ1197" s="76"/>
      <c r="IR1197" s="76"/>
      <c r="IS1197" s="76"/>
      <c r="IT1197" s="76"/>
      <c r="IU1197" s="76"/>
    </row>
    <row r="1198" spans="1:255" s="61" customFormat="1" ht="24">
      <c r="A1198" s="182"/>
      <c r="B1198" s="182"/>
      <c r="C1198" s="182"/>
      <c r="D1198" s="72" t="s">
        <v>80</v>
      </c>
      <c r="E1198" s="64">
        <v>158.71</v>
      </c>
      <c r="F1198" s="64">
        <v>158.71</v>
      </c>
      <c r="G1198" s="64">
        <f t="shared" si="74"/>
        <v>100</v>
      </c>
      <c r="H1198" s="60" t="s">
        <v>489</v>
      </c>
      <c r="I1198" s="60"/>
      <c r="J1198" s="60"/>
      <c r="K1198" s="60"/>
      <c r="M1198" s="76"/>
      <c r="N1198" s="76"/>
      <c r="O1198" s="76"/>
      <c r="P1198" s="76"/>
      <c r="Q1198" s="76"/>
      <c r="R1198" s="76"/>
      <c r="S1198" s="76"/>
      <c r="T1198" s="76"/>
      <c r="U1198" s="76"/>
      <c r="V1198" s="76"/>
      <c r="W1198" s="76"/>
      <c r="X1198" s="76"/>
      <c r="Y1198" s="76"/>
      <c r="Z1198" s="76"/>
      <c r="AA1198" s="76"/>
      <c r="AB1198" s="76"/>
      <c r="AC1198" s="76"/>
      <c r="AD1198" s="76"/>
      <c r="AE1198" s="76"/>
      <c r="AF1198" s="76"/>
      <c r="AG1198" s="76"/>
      <c r="AH1198" s="76"/>
      <c r="AI1198" s="76"/>
      <c r="AJ1198" s="76"/>
      <c r="AK1198" s="76"/>
      <c r="AL1198" s="76"/>
      <c r="AM1198" s="76"/>
      <c r="AN1198" s="76"/>
      <c r="AO1198" s="76"/>
      <c r="AP1198" s="76"/>
      <c r="AQ1198" s="76"/>
      <c r="AR1198" s="76"/>
      <c r="AS1198" s="76"/>
      <c r="AT1198" s="76"/>
      <c r="AU1198" s="76"/>
      <c r="AV1198" s="76"/>
      <c r="AW1198" s="76"/>
      <c r="AX1198" s="76"/>
      <c r="AY1198" s="76"/>
      <c r="AZ1198" s="76"/>
      <c r="BA1198" s="76"/>
      <c r="BB1198" s="76"/>
      <c r="BC1198" s="76"/>
      <c r="BD1198" s="76"/>
      <c r="BE1198" s="76"/>
      <c r="BF1198" s="76"/>
      <c r="BG1198" s="76"/>
      <c r="BH1198" s="76"/>
      <c r="BI1198" s="76"/>
      <c r="BJ1198" s="76"/>
      <c r="BK1198" s="76"/>
      <c r="BL1198" s="76"/>
      <c r="BM1198" s="76"/>
      <c r="BN1198" s="76"/>
      <c r="BO1198" s="76"/>
      <c r="BP1198" s="76"/>
      <c r="BQ1198" s="76"/>
      <c r="BR1198" s="76"/>
      <c r="BS1198" s="76"/>
      <c r="BT1198" s="76"/>
      <c r="BU1198" s="76"/>
      <c r="BV1198" s="76"/>
      <c r="BW1198" s="76"/>
      <c r="BX1198" s="76"/>
      <c r="BY1198" s="76"/>
      <c r="BZ1198" s="76"/>
      <c r="CA1198" s="76"/>
      <c r="CB1198" s="76"/>
      <c r="CC1198" s="76"/>
      <c r="CD1198" s="76"/>
      <c r="CE1198" s="76"/>
      <c r="CF1198" s="76"/>
      <c r="CG1198" s="76"/>
      <c r="CH1198" s="76"/>
      <c r="CI1198" s="76"/>
      <c r="CJ1198" s="76"/>
      <c r="CK1198" s="76"/>
      <c r="CL1198" s="76"/>
      <c r="CM1198" s="76"/>
      <c r="CN1198" s="76"/>
      <c r="CO1198" s="76"/>
      <c r="CP1198" s="76"/>
      <c r="CQ1198" s="76"/>
      <c r="CR1198" s="76"/>
      <c r="CS1198" s="76"/>
      <c r="CT1198" s="76"/>
      <c r="CU1198" s="76"/>
      <c r="CV1198" s="76"/>
      <c r="CW1198" s="76"/>
      <c r="CX1198" s="76"/>
      <c r="CY1198" s="76"/>
      <c r="CZ1198" s="76"/>
      <c r="DA1198" s="76"/>
      <c r="DB1198" s="76"/>
      <c r="DC1198" s="76"/>
      <c r="DD1198" s="76"/>
      <c r="DE1198" s="76"/>
      <c r="DF1198" s="76"/>
      <c r="DG1198" s="76"/>
      <c r="DH1198" s="76"/>
      <c r="DI1198" s="76"/>
      <c r="DJ1198" s="76"/>
      <c r="DK1198" s="76"/>
      <c r="DL1198" s="76"/>
      <c r="DM1198" s="76"/>
      <c r="DN1198" s="76"/>
      <c r="DO1198" s="76"/>
      <c r="DP1198" s="76"/>
      <c r="DQ1198" s="76"/>
      <c r="DR1198" s="76"/>
      <c r="DS1198" s="76"/>
      <c r="DT1198" s="76"/>
      <c r="DU1198" s="76"/>
      <c r="DV1198" s="76"/>
      <c r="DW1198" s="76"/>
      <c r="DX1198" s="76"/>
      <c r="DY1198" s="76"/>
      <c r="DZ1198" s="76"/>
      <c r="EA1198" s="76"/>
      <c r="EB1198" s="76"/>
      <c r="EC1198" s="76"/>
      <c r="ED1198" s="76"/>
      <c r="EE1198" s="76"/>
      <c r="EF1198" s="76"/>
      <c r="EG1198" s="76"/>
      <c r="EH1198" s="76"/>
      <c r="EI1198" s="76"/>
      <c r="EJ1198" s="76"/>
      <c r="EK1198" s="76"/>
      <c r="EL1198" s="76"/>
      <c r="EM1198" s="76"/>
      <c r="EN1198" s="76"/>
      <c r="EO1198" s="76"/>
      <c r="EP1198" s="76"/>
      <c r="EQ1198" s="76"/>
      <c r="ER1198" s="76"/>
      <c r="ES1198" s="76"/>
      <c r="ET1198" s="76"/>
      <c r="EU1198" s="76"/>
      <c r="EV1198" s="76"/>
      <c r="EW1198" s="76"/>
      <c r="EX1198" s="76"/>
      <c r="EY1198" s="76"/>
      <c r="EZ1198" s="76"/>
      <c r="FA1198" s="76"/>
      <c r="FB1198" s="76"/>
      <c r="FC1198" s="76"/>
      <c r="FD1198" s="76"/>
      <c r="FE1198" s="76"/>
      <c r="FF1198" s="76"/>
      <c r="FG1198" s="76"/>
      <c r="FH1198" s="76"/>
      <c r="FI1198" s="76"/>
      <c r="FJ1198" s="76"/>
      <c r="FK1198" s="76"/>
      <c r="FL1198" s="76"/>
      <c r="FM1198" s="76"/>
      <c r="FN1198" s="76"/>
      <c r="FO1198" s="76"/>
      <c r="FP1198" s="76"/>
      <c r="FQ1198" s="76"/>
      <c r="FR1198" s="76"/>
      <c r="FS1198" s="76"/>
      <c r="FT1198" s="76"/>
      <c r="FU1198" s="76"/>
      <c r="FV1198" s="76"/>
      <c r="FW1198" s="76"/>
      <c r="FX1198" s="76"/>
      <c r="FY1198" s="76"/>
      <c r="FZ1198" s="76"/>
      <c r="GA1198" s="76"/>
      <c r="GB1198" s="76"/>
      <c r="GC1198" s="76"/>
      <c r="GD1198" s="76"/>
      <c r="GE1198" s="76"/>
      <c r="GF1198" s="76"/>
      <c r="GG1198" s="76"/>
      <c r="GH1198" s="76"/>
      <c r="GI1198" s="76"/>
      <c r="GJ1198" s="76"/>
      <c r="GK1198" s="76"/>
      <c r="GL1198" s="76"/>
      <c r="GM1198" s="76"/>
      <c r="GN1198" s="76"/>
      <c r="GO1198" s="76"/>
      <c r="GP1198" s="76"/>
      <c r="GQ1198" s="76"/>
      <c r="GR1198" s="76"/>
      <c r="GS1198" s="76"/>
      <c r="GT1198" s="76"/>
      <c r="GU1198" s="76"/>
      <c r="GV1198" s="76"/>
      <c r="GW1198" s="76"/>
      <c r="GX1198" s="76"/>
      <c r="GY1198" s="76"/>
      <c r="GZ1198" s="76"/>
      <c r="HA1198" s="76"/>
      <c r="HB1198" s="76"/>
      <c r="HC1198" s="76"/>
      <c r="HD1198" s="76"/>
      <c r="HE1198" s="76"/>
      <c r="HF1198" s="76"/>
      <c r="HG1198" s="76"/>
      <c r="HH1198" s="76"/>
      <c r="HI1198" s="76"/>
      <c r="HJ1198" s="76"/>
      <c r="HK1198" s="76"/>
      <c r="HL1198" s="76"/>
      <c r="HM1198" s="76"/>
      <c r="HN1198" s="76"/>
      <c r="HO1198" s="76"/>
      <c r="HP1198" s="76"/>
      <c r="HQ1198" s="76"/>
      <c r="HR1198" s="76"/>
      <c r="HS1198" s="76"/>
      <c r="HT1198" s="76"/>
      <c r="HU1198" s="76"/>
      <c r="HV1198" s="76"/>
      <c r="HW1198" s="76"/>
      <c r="HX1198" s="76"/>
      <c r="HY1198" s="76"/>
      <c r="HZ1198" s="76"/>
      <c r="IA1198" s="76"/>
      <c r="IB1198" s="76"/>
      <c r="IC1198" s="76"/>
      <c r="ID1198" s="76"/>
      <c r="IE1198" s="76"/>
      <c r="IF1198" s="76"/>
      <c r="IG1198" s="76"/>
      <c r="IH1198" s="76"/>
      <c r="II1198" s="76"/>
      <c r="IJ1198" s="76"/>
      <c r="IK1198" s="76"/>
      <c r="IL1198" s="76"/>
      <c r="IM1198" s="76"/>
      <c r="IN1198" s="76"/>
      <c r="IO1198" s="76"/>
      <c r="IP1198" s="76"/>
      <c r="IQ1198" s="76"/>
      <c r="IR1198" s="76"/>
      <c r="IS1198" s="76"/>
      <c r="IT1198" s="76"/>
      <c r="IU1198" s="76"/>
    </row>
    <row r="1199" spans="1:255" s="61" customFormat="1" ht="24">
      <c r="A1199" s="182"/>
      <c r="B1199" s="182"/>
      <c r="C1199" s="182"/>
      <c r="D1199" s="63" t="s">
        <v>401</v>
      </c>
      <c r="E1199" s="64">
        <f>SUM(E1200)</f>
        <v>2688113.12</v>
      </c>
      <c r="F1199" s="64">
        <f>SUM(F1200)</f>
        <v>1335247.5599999998</v>
      </c>
      <c r="G1199" s="64">
        <f t="shared" si="74"/>
        <v>49.67229801698225</v>
      </c>
      <c r="H1199" s="60"/>
      <c r="I1199" s="60"/>
      <c r="J1199" s="60"/>
      <c r="K1199" s="60"/>
      <c r="M1199" s="76"/>
      <c r="N1199" s="76"/>
      <c r="O1199" s="76"/>
      <c r="P1199" s="76"/>
      <c r="Q1199" s="76"/>
      <c r="R1199" s="76"/>
      <c r="S1199" s="76"/>
      <c r="T1199" s="76"/>
      <c r="U1199" s="76"/>
      <c r="V1199" s="76"/>
      <c r="W1199" s="76"/>
      <c r="X1199" s="76"/>
      <c r="Y1199" s="76"/>
      <c r="Z1199" s="76"/>
      <c r="AA1199" s="76"/>
      <c r="AB1199" s="76"/>
      <c r="AC1199" s="76"/>
      <c r="AD1199" s="76"/>
      <c r="AE1199" s="76"/>
      <c r="AF1199" s="76"/>
      <c r="AG1199" s="76"/>
      <c r="AH1199" s="76"/>
      <c r="AI1199" s="76"/>
      <c r="AJ1199" s="76"/>
      <c r="AK1199" s="76"/>
      <c r="AL1199" s="76"/>
      <c r="AM1199" s="76"/>
      <c r="AN1199" s="76"/>
      <c r="AO1199" s="76"/>
      <c r="AP1199" s="76"/>
      <c r="AQ1199" s="76"/>
      <c r="AR1199" s="76"/>
      <c r="AS1199" s="76"/>
      <c r="AT1199" s="76"/>
      <c r="AU1199" s="76"/>
      <c r="AV1199" s="76"/>
      <c r="AW1199" s="76"/>
      <c r="AX1199" s="76"/>
      <c r="AY1199" s="76"/>
      <c r="AZ1199" s="76"/>
      <c r="BA1199" s="76"/>
      <c r="BB1199" s="76"/>
      <c r="BC1199" s="76"/>
      <c r="BD1199" s="76"/>
      <c r="BE1199" s="76"/>
      <c r="BF1199" s="76"/>
      <c r="BG1199" s="76"/>
      <c r="BH1199" s="76"/>
      <c r="BI1199" s="76"/>
      <c r="BJ1199" s="76"/>
      <c r="BK1199" s="76"/>
      <c r="BL1199" s="76"/>
      <c r="BM1199" s="76"/>
      <c r="BN1199" s="76"/>
      <c r="BO1199" s="76"/>
      <c r="BP1199" s="76"/>
      <c r="BQ1199" s="76"/>
      <c r="BR1199" s="76"/>
      <c r="BS1199" s="76"/>
      <c r="BT1199" s="76"/>
      <c r="BU1199" s="76"/>
      <c r="BV1199" s="76"/>
      <c r="BW1199" s="76"/>
      <c r="BX1199" s="76"/>
      <c r="BY1199" s="76"/>
      <c r="BZ1199" s="76"/>
      <c r="CA1199" s="76"/>
      <c r="CB1199" s="76"/>
      <c r="CC1199" s="76"/>
      <c r="CD1199" s="76"/>
      <c r="CE1199" s="76"/>
      <c r="CF1199" s="76"/>
      <c r="CG1199" s="76"/>
      <c r="CH1199" s="76"/>
      <c r="CI1199" s="76"/>
      <c r="CJ1199" s="76"/>
      <c r="CK1199" s="76"/>
      <c r="CL1199" s="76"/>
      <c r="CM1199" s="76"/>
      <c r="CN1199" s="76"/>
      <c r="CO1199" s="76"/>
      <c r="CP1199" s="76"/>
      <c r="CQ1199" s="76"/>
      <c r="CR1199" s="76"/>
      <c r="CS1199" s="76"/>
      <c r="CT1199" s="76"/>
      <c r="CU1199" s="76"/>
      <c r="CV1199" s="76"/>
      <c r="CW1199" s="76"/>
      <c r="CX1199" s="76"/>
      <c r="CY1199" s="76"/>
      <c r="CZ1199" s="76"/>
      <c r="DA1199" s="76"/>
      <c r="DB1199" s="76"/>
      <c r="DC1199" s="76"/>
      <c r="DD1199" s="76"/>
      <c r="DE1199" s="76"/>
      <c r="DF1199" s="76"/>
      <c r="DG1199" s="76"/>
      <c r="DH1199" s="76"/>
      <c r="DI1199" s="76"/>
      <c r="DJ1199" s="76"/>
      <c r="DK1199" s="76"/>
      <c r="DL1199" s="76"/>
      <c r="DM1199" s="76"/>
      <c r="DN1199" s="76"/>
      <c r="DO1199" s="76"/>
      <c r="DP1199" s="76"/>
      <c r="DQ1199" s="76"/>
      <c r="DR1199" s="76"/>
      <c r="DS1199" s="76"/>
      <c r="DT1199" s="76"/>
      <c r="DU1199" s="76"/>
      <c r="DV1199" s="76"/>
      <c r="DW1199" s="76"/>
      <c r="DX1199" s="76"/>
      <c r="DY1199" s="76"/>
      <c r="DZ1199" s="76"/>
      <c r="EA1199" s="76"/>
      <c r="EB1199" s="76"/>
      <c r="EC1199" s="76"/>
      <c r="ED1199" s="76"/>
      <c r="EE1199" s="76"/>
      <c r="EF1199" s="76"/>
      <c r="EG1199" s="76"/>
      <c r="EH1199" s="76"/>
      <c r="EI1199" s="76"/>
      <c r="EJ1199" s="76"/>
      <c r="EK1199" s="76"/>
      <c r="EL1199" s="76"/>
      <c r="EM1199" s="76"/>
      <c r="EN1199" s="76"/>
      <c r="EO1199" s="76"/>
      <c r="EP1199" s="76"/>
      <c r="EQ1199" s="76"/>
      <c r="ER1199" s="76"/>
      <c r="ES1199" s="76"/>
      <c r="ET1199" s="76"/>
      <c r="EU1199" s="76"/>
      <c r="EV1199" s="76"/>
      <c r="EW1199" s="76"/>
      <c r="EX1199" s="76"/>
      <c r="EY1199" s="76"/>
      <c r="EZ1199" s="76"/>
      <c r="FA1199" s="76"/>
      <c r="FB1199" s="76"/>
      <c r="FC1199" s="76"/>
      <c r="FD1199" s="76"/>
      <c r="FE1199" s="76"/>
      <c r="FF1199" s="76"/>
      <c r="FG1199" s="76"/>
      <c r="FH1199" s="76"/>
      <c r="FI1199" s="76"/>
      <c r="FJ1199" s="76"/>
      <c r="FK1199" s="76"/>
      <c r="FL1199" s="76"/>
      <c r="FM1199" s="76"/>
      <c r="FN1199" s="76"/>
      <c r="FO1199" s="76"/>
      <c r="FP1199" s="76"/>
      <c r="FQ1199" s="76"/>
      <c r="FR1199" s="76"/>
      <c r="FS1199" s="76"/>
      <c r="FT1199" s="76"/>
      <c r="FU1199" s="76"/>
      <c r="FV1199" s="76"/>
      <c r="FW1199" s="76"/>
      <c r="FX1199" s="76"/>
      <c r="FY1199" s="76"/>
      <c r="FZ1199" s="76"/>
      <c r="GA1199" s="76"/>
      <c r="GB1199" s="76"/>
      <c r="GC1199" s="76"/>
      <c r="GD1199" s="76"/>
      <c r="GE1199" s="76"/>
      <c r="GF1199" s="76"/>
      <c r="GG1199" s="76"/>
      <c r="GH1199" s="76"/>
      <c r="GI1199" s="76"/>
      <c r="GJ1199" s="76"/>
      <c r="GK1199" s="76"/>
      <c r="GL1199" s="76"/>
      <c r="GM1199" s="76"/>
      <c r="GN1199" s="76"/>
      <c r="GO1199" s="76"/>
      <c r="GP1199" s="76"/>
      <c r="GQ1199" s="76"/>
      <c r="GR1199" s="76"/>
      <c r="GS1199" s="76"/>
      <c r="GT1199" s="76"/>
      <c r="GU1199" s="76"/>
      <c r="GV1199" s="76"/>
      <c r="GW1199" s="76"/>
      <c r="GX1199" s="76"/>
      <c r="GY1199" s="76"/>
      <c r="GZ1199" s="76"/>
      <c r="HA1199" s="76"/>
      <c r="HB1199" s="76"/>
      <c r="HC1199" s="76"/>
      <c r="HD1199" s="76"/>
      <c r="HE1199" s="76"/>
      <c r="HF1199" s="76"/>
      <c r="HG1199" s="76"/>
      <c r="HH1199" s="76"/>
      <c r="HI1199" s="76"/>
      <c r="HJ1199" s="76"/>
      <c r="HK1199" s="76"/>
      <c r="HL1199" s="76"/>
      <c r="HM1199" s="76"/>
      <c r="HN1199" s="76"/>
      <c r="HO1199" s="76"/>
      <c r="HP1199" s="76"/>
      <c r="HQ1199" s="76"/>
      <c r="HR1199" s="76"/>
      <c r="HS1199" s="76"/>
      <c r="HT1199" s="76"/>
      <c r="HU1199" s="76"/>
      <c r="HV1199" s="76"/>
      <c r="HW1199" s="76"/>
      <c r="HX1199" s="76"/>
      <c r="HY1199" s="76"/>
      <c r="HZ1199" s="76"/>
      <c r="IA1199" s="76"/>
      <c r="IB1199" s="76"/>
      <c r="IC1199" s="76"/>
      <c r="ID1199" s="76"/>
      <c r="IE1199" s="76"/>
      <c r="IF1199" s="76"/>
      <c r="IG1199" s="76"/>
      <c r="IH1199" s="76"/>
      <c r="II1199" s="76"/>
      <c r="IJ1199" s="76"/>
      <c r="IK1199" s="76"/>
      <c r="IL1199" s="76"/>
      <c r="IM1199" s="76"/>
      <c r="IN1199" s="76"/>
      <c r="IO1199" s="76"/>
      <c r="IP1199" s="76"/>
      <c r="IQ1199" s="76"/>
      <c r="IR1199" s="76"/>
      <c r="IS1199" s="76"/>
      <c r="IT1199" s="76"/>
      <c r="IU1199" s="76"/>
    </row>
    <row r="1200" spans="1:255" s="61" customFormat="1" ht="12">
      <c r="A1200" s="182"/>
      <c r="B1200" s="182"/>
      <c r="C1200" s="182"/>
      <c r="D1200" s="72" t="s">
        <v>159</v>
      </c>
      <c r="E1200" s="64">
        <f>SUM(E1201:E1205)</f>
        <v>2688113.12</v>
      </c>
      <c r="F1200" s="64">
        <f>SUM(F1201:F1205)</f>
        <v>1335247.5599999998</v>
      </c>
      <c r="G1200" s="64">
        <f t="shared" si="74"/>
        <v>49.67229801698225</v>
      </c>
      <c r="H1200" s="60"/>
      <c r="I1200" s="60"/>
      <c r="J1200" s="60"/>
      <c r="K1200" s="60"/>
      <c r="M1200" s="76"/>
      <c r="N1200" s="76"/>
      <c r="O1200" s="76"/>
      <c r="P1200" s="76"/>
      <c r="Q1200" s="76"/>
      <c r="R1200" s="76"/>
      <c r="S1200" s="76"/>
      <c r="T1200" s="76"/>
      <c r="U1200" s="76"/>
      <c r="V1200" s="76"/>
      <c r="W1200" s="76"/>
      <c r="X1200" s="76"/>
      <c r="Y1200" s="76"/>
      <c r="Z1200" s="76"/>
      <c r="AA1200" s="76"/>
      <c r="AB1200" s="76"/>
      <c r="AC1200" s="76"/>
      <c r="AD1200" s="76"/>
      <c r="AE1200" s="76"/>
      <c r="AF1200" s="76"/>
      <c r="AG1200" s="76"/>
      <c r="AH1200" s="76"/>
      <c r="AI1200" s="76"/>
      <c r="AJ1200" s="76"/>
      <c r="AK1200" s="76"/>
      <c r="AL1200" s="76"/>
      <c r="AM1200" s="76"/>
      <c r="AN1200" s="76"/>
      <c r="AO1200" s="76"/>
      <c r="AP1200" s="76"/>
      <c r="AQ1200" s="76"/>
      <c r="AR1200" s="76"/>
      <c r="AS1200" s="76"/>
      <c r="AT1200" s="76"/>
      <c r="AU1200" s="76"/>
      <c r="AV1200" s="76"/>
      <c r="AW1200" s="76"/>
      <c r="AX1200" s="76"/>
      <c r="AY1200" s="76"/>
      <c r="AZ1200" s="76"/>
      <c r="BA1200" s="76"/>
      <c r="BB1200" s="76"/>
      <c r="BC1200" s="76"/>
      <c r="BD1200" s="76"/>
      <c r="BE1200" s="76"/>
      <c r="BF1200" s="76"/>
      <c r="BG1200" s="76"/>
      <c r="BH1200" s="76"/>
      <c r="BI1200" s="76"/>
      <c r="BJ1200" s="76"/>
      <c r="BK1200" s="76"/>
      <c r="BL1200" s="76"/>
      <c r="BM1200" s="76"/>
      <c r="BN1200" s="76"/>
      <c r="BO1200" s="76"/>
      <c r="BP1200" s="76"/>
      <c r="BQ1200" s="76"/>
      <c r="BR1200" s="76"/>
      <c r="BS1200" s="76"/>
      <c r="BT1200" s="76"/>
      <c r="BU1200" s="76"/>
      <c r="BV1200" s="76"/>
      <c r="BW1200" s="76"/>
      <c r="BX1200" s="76"/>
      <c r="BY1200" s="76"/>
      <c r="BZ1200" s="76"/>
      <c r="CA1200" s="76"/>
      <c r="CB1200" s="76"/>
      <c r="CC1200" s="76"/>
      <c r="CD1200" s="76"/>
      <c r="CE1200" s="76"/>
      <c r="CF1200" s="76"/>
      <c r="CG1200" s="76"/>
      <c r="CH1200" s="76"/>
      <c r="CI1200" s="76"/>
      <c r="CJ1200" s="76"/>
      <c r="CK1200" s="76"/>
      <c r="CL1200" s="76"/>
      <c r="CM1200" s="76"/>
      <c r="CN1200" s="76"/>
      <c r="CO1200" s="76"/>
      <c r="CP1200" s="76"/>
      <c r="CQ1200" s="76"/>
      <c r="CR1200" s="76"/>
      <c r="CS1200" s="76"/>
      <c r="CT1200" s="76"/>
      <c r="CU1200" s="76"/>
      <c r="CV1200" s="76"/>
      <c r="CW1200" s="76"/>
      <c r="CX1200" s="76"/>
      <c r="CY1200" s="76"/>
      <c r="CZ1200" s="76"/>
      <c r="DA1200" s="76"/>
      <c r="DB1200" s="76"/>
      <c r="DC1200" s="76"/>
      <c r="DD1200" s="76"/>
      <c r="DE1200" s="76"/>
      <c r="DF1200" s="76"/>
      <c r="DG1200" s="76"/>
      <c r="DH1200" s="76"/>
      <c r="DI1200" s="76"/>
      <c r="DJ1200" s="76"/>
      <c r="DK1200" s="76"/>
      <c r="DL1200" s="76"/>
      <c r="DM1200" s="76"/>
      <c r="DN1200" s="76"/>
      <c r="DO1200" s="76"/>
      <c r="DP1200" s="76"/>
      <c r="DQ1200" s="76"/>
      <c r="DR1200" s="76"/>
      <c r="DS1200" s="76"/>
      <c r="DT1200" s="76"/>
      <c r="DU1200" s="76"/>
      <c r="DV1200" s="76"/>
      <c r="DW1200" s="76"/>
      <c r="DX1200" s="76"/>
      <c r="DY1200" s="76"/>
      <c r="DZ1200" s="76"/>
      <c r="EA1200" s="76"/>
      <c r="EB1200" s="76"/>
      <c r="EC1200" s="76"/>
      <c r="ED1200" s="76"/>
      <c r="EE1200" s="76"/>
      <c r="EF1200" s="76"/>
      <c r="EG1200" s="76"/>
      <c r="EH1200" s="76"/>
      <c r="EI1200" s="76"/>
      <c r="EJ1200" s="76"/>
      <c r="EK1200" s="76"/>
      <c r="EL1200" s="76"/>
      <c r="EM1200" s="76"/>
      <c r="EN1200" s="76"/>
      <c r="EO1200" s="76"/>
      <c r="EP1200" s="76"/>
      <c r="EQ1200" s="76"/>
      <c r="ER1200" s="76"/>
      <c r="ES1200" s="76"/>
      <c r="ET1200" s="76"/>
      <c r="EU1200" s="76"/>
      <c r="EV1200" s="76"/>
      <c r="EW1200" s="76"/>
      <c r="EX1200" s="76"/>
      <c r="EY1200" s="76"/>
      <c r="EZ1200" s="76"/>
      <c r="FA1200" s="76"/>
      <c r="FB1200" s="76"/>
      <c r="FC1200" s="76"/>
      <c r="FD1200" s="76"/>
      <c r="FE1200" s="76"/>
      <c r="FF1200" s="76"/>
      <c r="FG1200" s="76"/>
      <c r="FH1200" s="76"/>
      <c r="FI1200" s="76"/>
      <c r="FJ1200" s="76"/>
      <c r="FK1200" s="76"/>
      <c r="FL1200" s="76"/>
      <c r="FM1200" s="76"/>
      <c r="FN1200" s="76"/>
      <c r="FO1200" s="76"/>
      <c r="FP1200" s="76"/>
      <c r="FQ1200" s="76"/>
      <c r="FR1200" s="76"/>
      <c r="FS1200" s="76"/>
      <c r="FT1200" s="76"/>
      <c r="FU1200" s="76"/>
      <c r="FV1200" s="76"/>
      <c r="FW1200" s="76"/>
      <c r="FX1200" s="76"/>
      <c r="FY1200" s="76"/>
      <c r="FZ1200" s="76"/>
      <c r="GA1200" s="76"/>
      <c r="GB1200" s="76"/>
      <c r="GC1200" s="76"/>
      <c r="GD1200" s="76"/>
      <c r="GE1200" s="76"/>
      <c r="GF1200" s="76"/>
      <c r="GG1200" s="76"/>
      <c r="GH1200" s="76"/>
      <c r="GI1200" s="76"/>
      <c r="GJ1200" s="76"/>
      <c r="GK1200" s="76"/>
      <c r="GL1200" s="76"/>
      <c r="GM1200" s="76"/>
      <c r="GN1200" s="76"/>
      <c r="GO1200" s="76"/>
      <c r="GP1200" s="76"/>
      <c r="GQ1200" s="76"/>
      <c r="GR1200" s="76"/>
      <c r="GS1200" s="76"/>
      <c r="GT1200" s="76"/>
      <c r="GU1200" s="76"/>
      <c r="GV1200" s="76"/>
      <c r="GW1200" s="76"/>
      <c r="GX1200" s="76"/>
      <c r="GY1200" s="76"/>
      <c r="GZ1200" s="76"/>
      <c r="HA1200" s="76"/>
      <c r="HB1200" s="76"/>
      <c r="HC1200" s="76"/>
      <c r="HD1200" s="76"/>
      <c r="HE1200" s="76"/>
      <c r="HF1200" s="76"/>
      <c r="HG1200" s="76"/>
      <c r="HH1200" s="76"/>
      <c r="HI1200" s="76"/>
      <c r="HJ1200" s="76"/>
      <c r="HK1200" s="76"/>
      <c r="HL1200" s="76"/>
      <c r="HM1200" s="76"/>
      <c r="HN1200" s="76"/>
      <c r="HO1200" s="76"/>
      <c r="HP1200" s="76"/>
      <c r="HQ1200" s="76"/>
      <c r="HR1200" s="76"/>
      <c r="HS1200" s="76"/>
      <c r="HT1200" s="76"/>
      <c r="HU1200" s="76"/>
      <c r="HV1200" s="76"/>
      <c r="HW1200" s="76"/>
      <c r="HX1200" s="76"/>
      <c r="HY1200" s="76"/>
      <c r="HZ1200" s="76"/>
      <c r="IA1200" s="76"/>
      <c r="IB1200" s="76"/>
      <c r="IC1200" s="76"/>
      <c r="ID1200" s="76"/>
      <c r="IE1200" s="76"/>
      <c r="IF1200" s="76"/>
      <c r="IG1200" s="76"/>
      <c r="IH1200" s="76"/>
      <c r="II1200" s="76"/>
      <c r="IJ1200" s="76"/>
      <c r="IK1200" s="76"/>
      <c r="IL1200" s="76"/>
      <c r="IM1200" s="76"/>
      <c r="IN1200" s="76"/>
      <c r="IO1200" s="76"/>
      <c r="IP1200" s="76"/>
      <c r="IQ1200" s="76"/>
      <c r="IR1200" s="76"/>
      <c r="IS1200" s="76"/>
      <c r="IT1200" s="76"/>
      <c r="IU1200" s="76"/>
    </row>
    <row r="1201" spans="1:11" s="69" customFormat="1" ht="11.25">
      <c r="A1201" s="182"/>
      <c r="B1201" s="182"/>
      <c r="C1201" s="182"/>
      <c r="D1201" s="82" t="s">
        <v>420</v>
      </c>
      <c r="E1201" s="67">
        <v>1970913.12</v>
      </c>
      <c r="F1201" s="67">
        <v>1028158.32</v>
      </c>
      <c r="G1201" s="67">
        <f t="shared" si="74"/>
        <v>52.16659778488866</v>
      </c>
      <c r="H1201" s="68"/>
      <c r="I1201" s="68"/>
      <c r="J1201" s="68"/>
      <c r="K1201" s="68"/>
    </row>
    <row r="1202" spans="1:11" s="69" customFormat="1" ht="11.25">
      <c r="A1202" s="182"/>
      <c r="B1202" s="182"/>
      <c r="C1202" s="182"/>
      <c r="D1202" s="82" t="s">
        <v>383</v>
      </c>
      <c r="E1202" s="67">
        <v>300000</v>
      </c>
      <c r="F1202" s="67">
        <v>131183.34</v>
      </c>
      <c r="G1202" s="67">
        <f t="shared" si="74"/>
        <v>43.72778</v>
      </c>
      <c r="H1202" s="68"/>
      <c r="I1202" s="68"/>
      <c r="J1202" s="68"/>
      <c r="K1202" s="68"/>
    </row>
    <row r="1203" spans="1:11" s="69" customFormat="1" ht="11.25">
      <c r="A1203" s="182"/>
      <c r="B1203" s="182"/>
      <c r="C1203" s="182"/>
      <c r="D1203" s="82" t="s">
        <v>436</v>
      </c>
      <c r="E1203" s="67">
        <v>37200</v>
      </c>
      <c r="F1203" s="67">
        <v>12143.5</v>
      </c>
      <c r="G1203" s="67">
        <f t="shared" si="74"/>
        <v>32.64381720430107</v>
      </c>
      <c r="H1203" s="68"/>
      <c r="I1203" s="68"/>
      <c r="J1203" s="68"/>
      <c r="K1203" s="68"/>
    </row>
    <row r="1204" spans="1:11" s="69" customFormat="1" ht="11.25">
      <c r="A1204" s="182"/>
      <c r="B1204" s="182"/>
      <c r="C1204" s="182"/>
      <c r="D1204" s="82" t="s">
        <v>460</v>
      </c>
      <c r="E1204" s="67">
        <v>360000</v>
      </c>
      <c r="F1204" s="67">
        <v>163762.4</v>
      </c>
      <c r="G1204" s="67">
        <f t="shared" si="74"/>
        <v>45.489555555555555</v>
      </c>
      <c r="H1204" s="68"/>
      <c r="I1204" s="68"/>
      <c r="J1204" s="68"/>
      <c r="K1204" s="68"/>
    </row>
    <row r="1205" spans="1:11" s="69" customFormat="1" ht="11.25">
      <c r="A1205" s="182"/>
      <c r="B1205" s="182"/>
      <c r="C1205" s="182"/>
      <c r="D1205" s="82" t="s">
        <v>23</v>
      </c>
      <c r="E1205" s="67">
        <v>20000</v>
      </c>
      <c r="F1205" s="67">
        <v>0</v>
      </c>
      <c r="G1205" s="67">
        <f t="shared" si="74"/>
        <v>0</v>
      </c>
      <c r="H1205" s="68"/>
      <c r="I1205" s="68"/>
      <c r="J1205" s="68"/>
      <c r="K1205" s="68"/>
    </row>
    <row r="1206" spans="1:255" s="61" customFormat="1" ht="24">
      <c r="A1206" s="182"/>
      <c r="B1206" s="182"/>
      <c r="C1206" s="182"/>
      <c r="D1206" s="63" t="s">
        <v>537</v>
      </c>
      <c r="E1206" s="64">
        <f>SUM(E1207,E1230)</f>
        <v>244229.88</v>
      </c>
      <c r="F1206" s="64">
        <f>SUM(F1207,F1230)</f>
        <v>104703.32</v>
      </c>
      <c r="G1206" s="64">
        <f t="shared" si="74"/>
        <v>42.87080679890602</v>
      </c>
      <c r="H1206" s="60"/>
      <c r="I1206" s="60"/>
      <c r="J1206" s="60"/>
      <c r="K1206" s="60"/>
      <c r="M1206" s="76"/>
      <c r="N1206" s="76"/>
      <c r="O1206" s="76"/>
      <c r="P1206" s="76"/>
      <c r="Q1206" s="76"/>
      <c r="R1206" s="76"/>
      <c r="S1206" s="76"/>
      <c r="T1206" s="76"/>
      <c r="U1206" s="76"/>
      <c r="V1206" s="76"/>
      <c r="W1206" s="76"/>
      <c r="X1206" s="76"/>
      <c r="Y1206" s="76"/>
      <c r="Z1206" s="76"/>
      <c r="AA1206" s="76"/>
      <c r="AB1206" s="76"/>
      <c r="AC1206" s="76"/>
      <c r="AD1206" s="76"/>
      <c r="AE1206" s="76"/>
      <c r="AF1206" s="76"/>
      <c r="AG1206" s="76"/>
      <c r="AH1206" s="76"/>
      <c r="AI1206" s="76"/>
      <c r="AJ1206" s="76"/>
      <c r="AK1206" s="76"/>
      <c r="AL1206" s="76"/>
      <c r="AM1206" s="76"/>
      <c r="AN1206" s="76"/>
      <c r="AO1206" s="76"/>
      <c r="AP1206" s="76"/>
      <c r="AQ1206" s="76"/>
      <c r="AR1206" s="76"/>
      <c r="AS1206" s="76"/>
      <c r="AT1206" s="76"/>
      <c r="AU1206" s="76"/>
      <c r="AV1206" s="76"/>
      <c r="AW1206" s="76"/>
      <c r="AX1206" s="76"/>
      <c r="AY1206" s="76"/>
      <c r="AZ1206" s="76"/>
      <c r="BA1206" s="76"/>
      <c r="BB1206" s="76"/>
      <c r="BC1206" s="76"/>
      <c r="BD1206" s="76"/>
      <c r="BE1206" s="76"/>
      <c r="BF1206" s="76"/>
      <c r="BG1206" s="76"/>
      <c r="BH1206" s="76"/>
      <c r="BI1206" s="76"/>
      <c r="BJ1206" s="76"/>
      <c r="BK1206" s="76"/>
      <c r="BL1206" s="76"/>
      <c r="BM1206" s="76"/>
      <c r="BN1206" s="76"/>
      <c r="BO1206" s="76"/>
      <c r="BP1206" s="76"/>
      <c r="BQ1206" s="76"/>
      <c r="BR1206" s="76"/>
      <c r="BS1206" s="76"/>
      <c r="BT1206" s="76"/>
      <c r="BU1206" s="76"/>
      <c r="BV1206" s="76"/>
      <c r="BW1206" s="76"/>
      <c r="BX1206" s="76"/>
      <c r="BY1206" s="76"/>
      <c r="BZ1206" s="76"/>
      <c r="CA1206" s="76"/>
      <c r="CB1206" s="76"/>
      <c r="CC1206" s="76"/>
      <c r="CD1206" s="76"/>
      <c r="CE1206" s="76"/>
      <c r="CF1206" s="76"/>
      <c r="CG1206" s="76"/>
      <c r="CH1206" s="76"/>
      <c r="CI1206" s="76"/>
      <c r="CJ1206" s="76"/>
      <c r="CK1206" s="76"/>
      <c r="CL1206" s="76"/>
      <c r="CM1206" s="76"/>
      <c r="CN1206" s="76"/>
      <c r="CO1206" s="76"/>
      <c r="CP1206" s="76"/>
      <c r="CQ1206" s="76"/>
      <c r="CR1206" s="76"/>
      <c r="CS1206" s="76"/>
      <c r="CT1206" s="76"/>
      <c r="CU1206" s="76"/>
      <c r="CV1206" s="76"/>
      <c r="CW1206" s="76"/>
      <c r="CX1206" s="76"/>
      <c r="CY1206" s="76"/>
      <c r="CZ1206" s="76"/>
      <c r="DA1206" s="76"/>
      <c r="DB1206" s="76"/>
      <c r="DC1206" s="76"/>
      <c r="DD1206" s="76"/>
      <c r="DE1206" s="76"/>
      <c r="DF1206" s="76"/>
      <c r="DG1206" s="76"/>
      <c r="DH1206" s="76"/>
      <c r="DI1206" s="76"/>
      <c r="DJ1206" s="76"/>
      <c r="DK1206" s="76"/>
      <c r="DL1206" s="76"/>
      <c r="DM1206" s="76"/>
      <c r="DN1206" s="76"/>
      <c r="DO1206" s="76"/>
      <c r="DP1206" s="76"/>
      <c r="DQ1206" s="76"/>
      <c r="DR1206" s="76"/>
      <c r="DS1206" s="76"/>
      <c r="DT1206" s="76"/>
      <c r="DU1206" s="76"/>
      <c r="DV1206" s="76"/>
      <c r="DW1206" s="76"/>
      <c r="DX1206" s="76"/>
      <c r="DY1206" s="76"/>
      <c r="DZ1206" s="76"/>
      <c r="EA1206" s="76"/>
      <c r="EB1206" s="76"/>
      <c r="EC1206" s="76"/>
      <c r="ED1206" s="76"/>
      <c r="EE1206" s="76"/>
      <c r="EF1206" s="76"/>
      <c r="EG1206" s="76"/>
      <c r="EH1206" s="76"/>
      <c r="EI1206" s="76"/>
      <c r="EJ1206" s="76"/>
      <c r="EK1206" s="76"/>
      <c r="EL1206" s="76"/>
      <c r="EM1206" s="76"/>
      <c r="EN1206" s="76"/>
      <c r="EO1206" s="76"/>
      <c r="EP1206" s="76"/>
      <c r="EQ1206" s="76"/>
      <c r="ER1206" s="76"/>
      <c r="ES1206" s="76"/>
      <c r="ET1206" s="76"/>
      <c r="EU1206" s="76"/>
      <c r="EV1206" s="76"/>
      <c r="EW1206" s="76"/>
      <c r="EX1206" s="76"/>
      <c r="EY1206" s="76"/>
      <c r="EZ1206" s="76"/>
      <c r="FA1206" s="76"/>
      <c r="FB1206" s="76"/>
      <c r="FC1206" s="76"/>
      <c r="FD1206" s="76"/>
      <c r="FE1206" s="76"/>
      <c r="FF1206" s="76"/>
      <c r="FG1206" s="76"/>
      <c r="FH1206" s="76"/>
      <c r="FI1206" s="76"/>
      <c r="FJ1206" s="76"/>
      <c r="FK1206" s="76"/>
      <c r="FL1206" s="76"/>
      <c r="FM1206" s="76"/>
      <c r="FN1206" s="76"/>
      <c r="FO1206" s="76"/>
      <c r="FP1206" s="76"/>
      <c r="FQ1206" s="76"/>
      <c r="FR1206" s="76"/>
      <c r="FS1206" s="76"/>
      <c r="FT1206" s="76"/>
      <c r="FU1206" s="76"/>
      <c r="FV1206" s="76"/>
      <c r="FW1206" s="76"/>
      <c r="FX1206" s="76"/>
      <c r="FY1206" s="76"/>
      <c r="FZ1206" s="76"/>
      <c r="GA1206" s="76"/>
      <c r="GB1206" s="76"/>
      <c r="GC1206" s="76"/>
      <c r="GD1206" s="76"/>
      <c r="GE1206" s="76"/>
      <c r="GF1206" s="76"/>
      <c r="GG1206" s="76"/>
      <c r="GH1206" s="76"/>
      <c r="GI1206" s="76"/>
      <c r="GJ1206" s="76"/>
      <c r="GK1206" s="76"/>
      <c r="GL1206" s="76"/>
      <c r="GM1206" s="76"/>
      <c r="GN1206" s="76"/>
      <c r="GO1206" s="76"/>
      <c r="GP1206" s="76"/>
      <c r="GQ1206" s="76"/>
      <c r="GR1206" s="76"/>
      <c r="GS1206" s="76"/>
      <c r="GT1206" s="76"/>
      <c r="GU1206" s="76"/>
      <c r="GV1206" s="76"/>
      <c r="GW1206" s="76"/>
      <c r="GX1206" s="76"/>
      <c r="GY1206" s="76"/>
      <c r="GZ1206" s="76"/>
      <c r="HA1206" s="76"/>
      <c r="HB1206" s="76"/>
      <c r="HC1206" s="76"/>
      <c r="HD1206" s="76"/>
      <c r="HE1206" s="76"/>
      <c r="HF1206" s="76"/>
      <c r="HG1206" s="76"/>
      <c r="HH1206" s="76"/>
      <c r="HI1206" s="76"/>
      <c r="HJ1206" s="76"/>
      <c r="HK1206" s="76"/>
      <c r="HL1206" s="76"/>
      <c r="HM1206" s="76"/>
      <c r="HN1206" s="76"/>
      <c r="HO1206" s="76"/>
      <c r="HP1206" s="76"/>
      <c r="HQ1206" s="76"/>
      <c r="HR1206" s="76"/>
      <c r="HS1206" s="76"/>
      <c r="HT1206" s="76"/>
      <c r="HU1206" s="76"/>
      <c r="HV1206" s="76"/>
      <c r="HW1206" s="76"/>
      <c r="HX1206" s="76"/>
      <c r="HY1206" s="76"/>
      <c r="HZ1206" s="76"/>
      <c r="IA1206" s="76"/>
      <c r="IB1206" s="76"/>
      <c r="IC1206" s="76"/>
      <c r="ID1206" s="76"/>
      <c r="IE1206" s="76"/>
      <c r="IF1206" s="76"/>
      <c r="IG1206" s="76"/>
      <c r="IH1206" s="76"/>
      <c r="II1206" s="76"/>
      <c r="IJ1206" s="76"/>
      <c r="IK1206" s="76"/>
      <c r="IL1206" s="76"/>
      <c r="IM1206" s="76"/>
      <c r="IN1206" s="76"/>
      <c r="IO1206" s="76"/>
      <c r="IP1206" s="76"/>
      <c r="IQ1206" s="76"/>
      <c r="IR1206" s="76"/>
      <c r="IS1206" s="76"/>
      <c r="IT1206" s="76"/>
      <c r="IU1206" s="76"/>
    </row>
    <row r="1207" spans="1:255" s="61" customFormat="1" ht="24">
      <c r="A1207" s="182"/>
      <c r="B1207" s="182"/>
      <c r="C1207" s="182"/>
      <c r="D1207" s="63" t="s">
        <v>538</v>
      </c>
      <c r="E1207" s="64">
        <f>SUM(E1208,E1215,E1217,E1225)</f>
        <v>228000</v>
      </c>
      <c r="F1207" s="64">
        <f>SUM(F1208,F1215,F1217,F1225)</f>
        <v>95881.51000000001</v>
      </c>
      <c r="G1207" s="64">
        <f t="shared" si="74"/>
        <v>42.05329385964912</v>
      </c>
      <c r="H1207" s="60"/>
      <c r="I1207" s="60"/>
      <c r="J1207" s="60"/>
      <c r="K1207" s="60"/>
      <c r="M1207" s="76"/>
      <c r="N1207" s="76"/>
      <c r="O1207" s="76"/>
      <c r="P1207" s="76"/>
      <c r="Q1207" s="76"/>
      <c r="R1207" s="76"/>
      <c r="S1207" s="76"/>
      <c r="T1207" s="76"/>
      <c r="U1207" s="76"/>
      <c r="V1207" s="76"/>
      <c r="W1207" s="76"/>
      <c r="X1207" s="76"/>
      <c r="Y1207" s="76"/>
      <c r="Z1207" s="76"/>
      <c r="AA1207" s="76"/>
      <c r="AB1207" s="76"/>
      <c r="AC1207" s="76"/>
      <c r="AD1207" s="76"/>
      <c r="AE1207" s="76"/>
      <c r="AF1207" s="76"/>
      <c r="AG1207" s="76"/>
      <c r="AH1207" s="76"/>
      <c r="AI1207" s="76"/>
      <c r="AJ1207" s="76"/>
      <c r="AK1207" s="76"/>
      <c r="AL1207" s="76"/>
      <c r="AM1207" s="76"/>
      <c r="AN1207" s="76"/>
      <c r="AO1207" s="76"/>
      <c r="AP1207" s="76"/>
      <c r="AQ1207" s="76"/>
      <c r="AR1207" s="76"/>
      <c r="AS1207" s="76"/>
      <c r="AT1207" s="76"/>
      <c r="AU1207" s="76"/>
      <c r="AV1207" s="76"/>
      <c r="AW1207" s="76"/>
      <c r="AX1207" s="76"/>
      <c r="AY1207" s="76"/>
      <c r="AZ1207" s="76"/>
      <c r="BA1207" s="76"/>
      <c r="BB1207" s="76"/>
      <c r="BC1207" s="76"/>
      <c r="BD1207" s="76"/>
      <c r="BE1207" s="76"/>
      <c r="BF1207" s="76"/>
      <c r="BG1207" s="76"/>
      <c r="BH1207" s="76"/>
      <c r="BI1207" s="76"/>
      <c r="BJ1207" s="76"/>
      <c r="BK1207" s="76"/>
      <c r="BL1207" s="76"/>
      <c r="BM1207" s="76"/>
      <c r="BN1207" s="76"/>
      <c r="BO1207" s="76"/>
      <c r="BP1207" s="76"/>
      <c r="BQ1207" s="76"/>
      <c r="BR1207" s="76"/>
      <c r="BS1207" s="76"/>
      <c r="BT1207" s="76"/>
      <c r="BU1207" s="76"/>
      <c r="BV1207" s="76"/>
      <c r="BW1207" s="76"/>
      <c r="BX1207" s="76"/>
      <c r="BY1207" s="76"/>
      <c r="BZ1207" s="76"/>
      <c r="CA1207" s="76"/>
      <c r="CB1207" s="76"/>
      <c r="CC1207" s="76"/>
      <c r="CD1207" s="76"/>
      <c r="CE1207" s="76"/>
      <c r="CF1207" s="76"/>
      <c r="CG1207" s="76"/>
      <c r="CH1207" s="76"/>
      <c r="CI1207" s="76"/>
      <c r="CJ1207" s="76"/>
      <c r="CK1207" s="76"/>
      <c r="CL1207" s="76"/>
      <c r="CM1207" s="76"/>
      <c r="CN1207" s="76"/>
      <c r="CO1207" s="76"/>
      <c r="CP1207" s="76"/>
      <c r="CQ1207" s="76"/>
      <c r="CR1207" s="76"/>
      <c r="CS1207" s="76"/>
      <c r="CT1207" s="76"/>
      <c r="CU1207" s="76"/>
      <c r="CV1207" s="76"/>
      <c r="CW1207" s="76"/>
      <c r="CX1207" s="76"/>
      <c r="CY1207" s="76"/>
      <c r="CZ1207" s="76"/>
      <c r="DA1207" s="76"/>
      <c r="DB1207" s="76"/>
      <c r="DC1207" s="76"/>
      <c r="DD1207" s="76"/>
      <c r="DE1207" s="76"/>
      <c r="DF1207" s="76"/>
      <c r="DG1207" s="76"/>
      <c r="DH1207" s="76"/>
      <c r="DI1207" s="76"/>
      <c r="DJ1207" s="76"/>
      <c r="DK1207" s="76"/>
      <c r="DL1207" s="76"/>
      <c r="DM1207" s="76"/>
      <c r="DN1207" s="76"/>
      <c r="DO1207" s="76"/>
      <c r="DP1207" s="76"/>
      <c r="DQ1207" s="76"/>
      <c r="DR1207" s="76"/>
      <c r="DS1207" s="76"/>
      <c r="DT1207" s="76"/>
      <c r="DU1207" s="76"/>
      <c r="DV1207" s="76"/>
      <c r="DW1207" s="76"/>
      <c r="DX1207" s="76"/>
      <c r="DY1207" s="76"/>
      <c r="DZ1207" s="76"/>
      <c r="EA1207" s="76"/>
      <c r="EB1207" s="76"/>
      <c r="EC1207" s="76"/>
      <c r="ED1207" s="76"/>
      <c r="EE1207" s="76"/>
      <c r="EF1207" s="76"/>
      <c r="EG1207" s="76"/>
      <c r="EH1207" s="76"/>
      <c r="EI1207" s="76"/>
      <c r="EJ1207" s="76"/>
      <c r="EK1207" s="76"/>
      <c r="EL1207" s="76"/>
      <c r="EM1207" s="76"/>
      <c r="EN1207" s="76"/>
      <c r="EO1207" s="76"/>
      <c r="EP1207" s="76"/>
      <c r="EQ1207" s="76"/>
      <c r="ER1207" s="76"/>
      <c r="ES1207" s="76"/>
      <c r="ET1207" s="76"/>
      <c r="EU1207" s="76"/>
      <c r="EV1207" s="76"/>
      <c r="EW1207" s="76"/>
      <c r="EX1207" s="76"/>
      <c r="EY1207" s="76"/>
      <c r="EZ1207" s="76"/>
      <c r="FA1207" s="76"/>
      <c r="FB1207" s="76"/>
      <c r="FC1207" s="76"/>
      <c r="FD1207" s="76"/>
      <c r="FE1207" s="76"/>
      <c r="FF1207" s="76"/>
      <c r="FG1207" s="76"/>
      <c r="FH1207" s="76"/>
      <c r="FI1207" s="76"/>
      <c r="FJ1207" s="76"/>
      <c r="FK1207" s="76"/>
      <c r="FL1207" s="76"/>
      <c r="FM1207" s="76"/>
      <c r="FN1207" s="76"/>
      <c r="FO1207" s="76"/>
      <c r="FP1207" s="76"/>
      <c r="FQ1207" s="76"/>
      <c r="FR1207" s="76"/>
      <c r="FS1207" s="76"/>
      <c r="FT1207" s="76"/>
      <c r="FU1207" s="76"/>
      <c r="FV1207" s="76"/>
      <c r="FW1207" s="76"/>
      <c r="FX1207" s="76"/>
      <c r="FY1207" s="76"/>
      <c r="FZ1207" s="76"/>
      <c r="GA1207" s="76"/>
      <c r="GB1207" s="76"/>
      <c r="GC1207" s="76"/>
      <c r="GD1207" s="76"/>
      <c r="GE1207" s="76"/>
      <c r="GF1207" s="76"/>
      <c r="GG1207" s="76"/>
      <c r="GH1207" s="76"/>
      <c r="GI1207" s="76"/>
      <c r="GJ1207" s="76"/>
      <c r="GK1207" s="76"/>
      <c r="GL1207" s="76"/>
      <c r="GM1207" s="76"/>
      <c r="GN1207" s="76"/>
      <c r="GO1207" s="76"/>
      <c r="GP1207" s="76"/>
      <c r="GQ1207" s="76"/>
      <c r="GR1207" s="76"/>
      <c r="GS1207" s="76"/>
      <c r="GT1207" s="76"/>
      <c r="GU1207" s="76"/>
      <c r="GV1207" s="76"/>
      <c r="GW1207" s="76"/>
      <c r="GX1207" s="76"/>
      <c r="GY1207" s="76"/>
      <c r="GZ1207" s="76"/>
      <c r="HA1207" s="76"/>
      <c r="HB1207" s="76"/>
      <c r="HC1207" s="76"/>
      <c r="HD1207" s="76"/>
      <c r="HE1207" s="76"/>
      <c r="HF1207" s="76"/>
      <c r="HG1207" s="76"/>
      <c r="HH1207" s="76"/>
      <c r="HI1207" s="76"/>
      <c r="HJ1207" s="76"/>
      <c r="HK1207" s="76"/>
      <c r="HL1207" s="76"/>
      <c r="HM1207" s="76"/>
      <c r="HN1207" s="76"/>
      <c r="HO1207" s="76"/>
      <c r="HP1207" s="76"/>
      <c r="HQ1207" s="76"/>
      <c r="HR1207" s="76"/>
      <c r="HS1207" s="76"/>
      <c r="HT1207" s="76"/>
      <c r="HU1207" s="76"/>
      <c r="HV1207" s="76"/>
      <c r="HW1207" s="76"/>
      <c r="HX1207" s="76"/>
      <c r="HY1207" s="76"/>
      <c r="HZ1207" s="76"/>
      <c r="IA1207" s="76"/>
      <c r="IB1207" s="76"/>
      <c r="IC1207" s="76"/>
      <c r="ID1207" s="76"/>
      <c r="IE1207" s="76"/>
      <c r="IF1207" s="76"/>
      <c r="IG1207" s="76"/>
      <c r="IH1207" s="76"/>
      <c r="II1207" s="76"/>
      <c r="IJ1207" s="76"/>
      <c r="IK1207" s="76"/>
      <c r="IL1207" s="76"/>
      <c r="IM1207" s="76"/>
      <c r="IN1207" s="76"/>
      <c r="IO1207" s="76"/>
      <c r="IP1207" s="76"/>
      <c r="IQ1207" s="76"/>
      <c r="IR1207" s="76"/>
      <c r="IS1207" s="76"/>
      <c r="IT1207" s="76"/>
      <c r="IU1207" s="76"/>
    </row>
    <row r="1208" spans="1:255" s="61" customFormat="1" ht="24">
      <c r="A1208" s="182"/>
      <c r="B1208" s="182"/>
      <c r="C1208" s="182"/>
      <c r="D1208" s="63" t="s">
        <v>161</v>
      </c>
      <c r="E1208" s="64">
        <f>SUM(E1209:E1214)</f>
        <v>102372.20999999999</v>
      </c>
      <c r="F1208" s="64">
        <f>SUM(F1209:F1214)</f>
        <v>36617.84</v>
      </c>
      <c r="G1208" s="64">
        <f t="shared" si="74"/>
        <v>35.769316692489106</v>
      </c>
      <c r="H1208" s="60"/>
      <c r="I1208" s="60"/>
      <c r="J1208" s="60"/>
      <c r="K1208" s="60"/>
      <c r="M1208" s="76"/>
      <c r="N1208" s="76"/>
      <c r="O1208" s="76"/>
      <c r="P1208" s="76"/>
      <c r="Q1208" s="76"/>
      <c r="R1208" s="76"/>
      <c r="S1208" s="76"/>
      <c r="T1208" s="76"/>
      <c r="U1208" s="76"/>
      <c r="V1208" s="76"/>
      <c r="W1208" s="76"/>
      <c r="X1208" s="76"/>
      <c r="Y1208" s="76"/>
      <c r="Z1208" s="76"/>
      <c r="AA1208" s="76"/>
      <c r="AB1208" s="76"/>
      <c r="AC1208" s="76"/>
      <c r="AD1208" s="76"/>
      <c r="AE1208" s="76"/>
      <c r="AF1208" s="76"/>
      <c r="AG1208" s="76"/>
      <c r="AH1208" s="76"/>
      <c r="AI1208" s="76"/>
      <c r="AJ1208" s="76"/>
      <c r="AK1208" s="76"/>
      <c r="AL1208" s="76"/>
      <c r="AM1208" s="76"/>
      <c r="AN1208" s="76"/>
      <c r="AO1208" s="76"/>
      <c r="AP1208" s="76"/>
      <c r="AQ1208" s="76"/>
      <c r="AR1208" s="76"/>
      <c r="AS1208" s="76"/>
      <c r="AT1208" s="76"/>
      <c r="AU1208" s="76"/>
      <c r="AV1208" s="76"/>
      <c r="AW1208" s="76"/>
      <c r="AX1208" s="76"/>
      <c r="AY1208" s="76"/>
      <c r="AZ1208" s="76"/>
      <c r="BA1208" s="76"/>
      <c r="BB1208" s="76"/>
      <c r="BC1208" s="76"/>
      <c r="BD1208" s="76"/>
      <c r="BE1208" s="76"/>
      <c r="BF1208" s="76"/>
      <c r="BG1208" s="76"/>
      <c r="BH1208" s="76"/>
      <c r="BI1208" s="76"/>
      <c r="BJ1208" s="76"/>
      <c r="BK1208" s="76"/>
      <c r="BL1208" s="76"/>
      <c r="BM1208" s="76"/>
      <c r="BN1208" s="76"/>
      <c r="BO1208" s="76"/>
      <c r="BP1208" s="76"/>
      <c r="BQ1208" s="76"/>
      <c r="BR1208" s="76"/>
      <c r="BS1208" s="76"/>
      <c r="BT1208" s="76"/>
      <c r="BU1208" s="76"/>
      <c r="BV1208" s="76"/>
      <c r="BW1208" s="76"/>
      <c r="BX1208" s="76"/>
      <c r="BY1208" s="76"/>
      <c r="BZ1208" s="76"/>
      <c r="CA1208" s="76"/>
      <c r="CB1208" s="76"/>
      <c r="CC1208" s="76"/>
      <c r="CD1208" s="76"/>
      <c r="CE1208" s="76"/>
      <c r="CF1208" s="76"/>
      <c r="CG1208" s="76"/>
      <c r="CH1208" s="76"/>
      <c r="CI1208" s="76"/>
      <c r="CJ1208" s="76"/>
      <c r="CK1208" s="76"/>
      <c r="CL1208" s="76"/>
      <c r="CM1208" s="76"/>
      <c r="CN1208" s="76"/>
      <c r="CO1208" s="76"/>
      <c r="CP1208" s="76"/>
      <c r="CQ1208" s="76"/>
      <c r="CR1208" s="76"/>
      <c r="CS1208" s="76"/>
      <c r="CT1208" s="76"/>
      <c r="CU1208" s="76"/>
      <c r="CV1208" s="76"/>
      <c r="CW1208" s="76"/>
      <c r="CX1208" s="76"/>
      <c r="CY1208" s="76"/>
      <c r="CZ1208" s="76"/>
      <c r="DA1208" s="76"/>
      <c r="DB1208" s="76"/>
      <c r="DC1208" s="76"/>
      <c r="DD1208" s="76"/>
      <c r="DE1208" s="76"/>
      <c r="DF1208" s="76"/>
      <c r="DG1208" s="76"/>
      <c r="DH1208" s="76"/>
      <c r="DI1208" s="76"/>
      <c r="DJ1208" s="76"/>
      <c r="DK1208" s="76"/>
      <c r="DL1208" s="76"/>
      <c r="DM1208" s="76"/>
      <c r="DN1208" s="76"/>
      <c r="DO1208" s="76"/>
      <c r="DP1208" s="76"/>
      <c r="DQ1208" s="76"/>
      <c r="DR1208" s="76"/>
      <c r="DS1208" s="76"/>
      <c r="DT1208" s="76"/>
      <c r="DU1208" s="76"/>
      <c r="DV1208" s="76"/>
      <c r="DW1208" s="76"/>
      <c r="DX1208" s="76"/>
      <c r="DY1208" s="76"/>
      <c r="DZ1208" s="76"/>
      <c r="EA1208" s="76"/>
      <c r="EB1208" s="76"/>
      <c r="EC1208" s="76"/>
      <c r="ED1208" s="76"/>
      <c r="EE1208" s="76"/>
      <c r="EF1208" s="76"/>
      <c r="EG1208" s="76"/>
      <c r="EH1208" s="76"/>
      <c r="EI1208" s="76"/>
      <c r="EJ1208" s="76"/>
      <c r="EK1208" s="76"/>
      <c r="EL1208" s="76"/>
      <c r="EM1208" s="76"/>
      <c r="EN1208" s="76"/>
      <c r="EO1208" s="76"/>
      <c r="EP1208" s="76"/>
      <c r="EQ1208" s="76"/>
      <c r="ER1208" s="76"/>
      <c r="ES1208" s="76"/>
      <c r="ET1208" s="76"/>
      <c r="EU1208" s="76"/>
      <c r="EV1208" s="76"/>
      <c r="EW1208" s="76"/>
      <c r="EX1208" s="76"/>
      <c r="EY1208" s="76"/>
      <c r="EZ1208" s="76"/>
      <c r="FA1208" s="76"/>
      <c r="FB1208" s="76"/>
      <c r="FC1208" s="76"/>
      <c r="FD1208" s="76"/>
      <c r="FE1208" s="76"/>
      <c r="FF1208" s="76"/>
      <c r="FG1208" s="76"/>
      <c r="FH1208" s="76"/>
      <c r="FI1208" s="76"/>
      <c r="FJ1208" s="76"/>
      <c r="FK1208" s="76"/>
      <c r="FL1208" s="76"/>
      <c r="FM1208" s="76"/>
      <c r="FN1208" s="76"/>
      <c r="FO1208" s="76"/>
      <c r="FP1208" s="76"/>
      <c r="FQ1208" s="76"/>
      <c r="FR1208" s="76"/>
      <c r="FS1208" s="76"/>
      <c r="FT1208" s="76"/>
      <c r="FU1208" s="76"/>
      <c r="FV1208" s="76"/>
      <c r="FW1208" s="76"/>
      <c r="FX1208" s="76"/>
      <c r="FY1208" s="76"/>
      <c r="FZ1208" s="76"/>
      <c r="GA1208" s="76"/>
      <c r="GB1208" s="76"/>
      <c r="GC1208" s="76"/>
      <c r="GD1208" s="76"/>
      <c r="GE1208" s="76"/>
      <c r="GF1208" s="76"/>
      <c r="GG1208" s="76"/>
      <c r="GH1208" s="76"/>
      <c r="GI1208" s="76"/>
      <c r="GJ1208" s="76"/>
      <c r="GK1208" s="76"/>
      <c r="GL1208" s="76"/>
      <c r="GM1208" s="76"/>
      <c r="GN1208" s="76"/>
      <c r="GO1208" s="76"/>
      <c r="GP1208" s="76"/>
      <c r="GQ1208" s="76"/>
      <c r="GR1208" s="76"/>
      <c r="GS1208" s="76"/>
      <c r="GT1208" s="76"/>
      <c r="GU1208" s="76"/>
      <c r="GV1208" s="76"/>
      <c r="GW1208" s="76"/>
      <c r="GX1208" s="76"/>
      <c r="GY1208" s="76"/>
      <c r="GZ1208" s="76"/>
      <c r="HA1208" s="76"/>
      <c r="HB1208" s="76"/>
      <c r="HC1208" s="76"/>
      <c r="HD1208" s="76"/>
      <c r="HE1208" s="76"/>
      <c r="HF1208" s="76"/>
      <c r="HG1208" s="76"/>
      <c r="HH1208" s="76"/>
      <c r="HI1208" s="76"/>
      <c r="HJ1208" s="76"/>
      <c r="HK1208" s="76"/>
      <c r="HL1208" s="76"/>
      <c r="HM1208" s="76"/>
      <c r="HN1208" s="76"/>
      <c r="HO1208" s="76"/>
      <c r="HP1208" s="76"/>
      <c r="HQ1208" s="76"/>
      <c r="HR1208" s="76"/>
      <c r="HS1208" s="76"/>
      <c r="HT1208" s="76"/>
      <c r="HU1208" s="76"/>
      <c r="HV1208" s="76"/>
      <c r="HW1208" s="76"/>
      <c r="HX1208" s="76"/>
      <c r="HY1208" s="76"/>
      <c r="HZ1208" s="76"/>
      <c r="IA1208" s="76"/>
      <c r="IB1208" s="76"/>
      <c r="IC1208" s="76"/>
      <c r="ID1208" s="76"/>
      <c r="IE1208" s="76"/>
      <c r="IF1208" s="76"/>
      <c r="IG1208" s="76"/>
      <c r="IH1208" s="76"/>
      <c r="II1208" s="76"/>
      <c r="IJ1208" s="76"/>
      <c r="IK1208" s="76"/>
      <c r="IL1208" s="76"/>
      <c r="IM1208" s="76"/>
      <c r="IN1208" s="76"/>
      <c r="IO1208" s="76"/>
      <c r="IP1208" s="76"/>
      <c r="IQ1208" s="76"/>
      <c r="IR1208" s="76"/>
      <c r="IS1208" s="76"/>
      <c r="IT1208" s="76"/>
      <c r="IU1208" s="76"/>
    </row>
    <row r="1209" spans="1:11" s="69" customFormat="1" ht="11.25">
      <c r="A1209" s="182"/>
      <c r="B1209" s="182"/>
      <c r="C1209" s="182"/>
      <c r="D1209" s="82" t="s">
        <v>420</v>
      </c>
      <c r="E1209" s="67">
        <v>61711.21</v>
      </c>
      <c r="F1209" s="67">
        <v>20795.25</v>
      </c>
      <c r="G1209" s="67">
        <f t="shared" si="74"/>
        <v>33.69768636848961</v>
      </c>
      <c r="H1209" s="68"/>
      <c r="I1209" s="68"/>
      <c r="J1209" s="68"/>
      <c r="K1209" s="68"/>
    </row>
    <row r="1210" spans="1:11" s="69" customFormat="1" ht="11.25">
      <c r="A1210" s="182"/>
      <c r="B1210" s="182"/>
      <c r="C1210" s="182"/>
      <c r="D1210" s="82" t="s">
        <v>383</v>
      </c>
      <c r="E1210" s="67">
        <v>9100</v>
      </c>
      <c r="F1210" s="67">
        <v>3284.42</v>
      </c>
      <c r="G1210" s="67">
        <f t="shared" si="74"/>
        <v>36.09252747252747</v>
      </c>
      <c r="H1210" s="68"/>
      <c r="I1210" s="68"/>
      <c r="J1210" s="68"/>
      <c r="K1210" s="68"/>
    </row>
    <row r="1211" spans="1:11" s="69" customFormat="1" ht="11.25">
      <c r="A1211" s="182"/>
      <c r="B1211" s="182"/>
      <c r="C1211" s="182"/>
      <c r="D1211" s="82" t="s">
        <v>436</v>
      </c>
      <c r="E1211" s="67">
        <v>1299</v>
      </c>
      <c r="F1211" s="67">
        <v>425.73</v>
      </c>
      <c r="G1211" s="67">
        <f t="shared" si="74"/>
        <v>32.773672055427255</v>
      </c>
      <c r="H1211" s="68"/>
      <c r="I1211" s="68"/>
      <c r="J1211" s="68"/>
      <c r="K1211" s="68"/>
    </row>
    <row r="1212" spans="1:11" s="69" customFormat="1" ht="11.25">
      <c r="A1212" s="182"/>
      <c r="B1212" s="182"/>
      <c r="C1212" s="182"/>
      <c r="D1212" s="82" t="s">
        <v>460</v>
      </c>
      <c r="E1212" s="67">
        <v>1751</v>
      </c>
      <c r="F1212" s="67">
        <v>301.1</v>
      </c>
      <c r="G1212" s="67">
        <f t="shared" si="74"/>
        <v>17.19588806396345</v>
      </c>
      <c r="H1212" s="68"/>
      <c r="I1212" s="68"/>
      <c r="J1212" s="68"/>
      <c r="K1212" s="68"/>
    </row>
    <row r="1213" spans="1:11" s="69" customFormat="1" ht="11.25">
      <c r="A1213" s="182"/>
      <c r="B1213" s="182"/>
      <c r="C1213" s="182"/>
      <c r="D1213" s="82" t="s">
        <v>23</v>
      </c>
      <c r="E1213" s="67">
        <v>511</v>
      </c>
      <c r="F1213" s="67">
        <v>0</v>
      </c>
      <c r="G1213" s="67">
        <f t="shared" si="74"/>
        <v>0</v>
      </c>
      <c r="H1213" s="68"/>
      <c r="I1213" s="68"/>
      <c r="J1213" s="68"/>
      <c r="K1213" s="68"/>
    </row>
    <row r="1214" spans="1:11" s="69" customFormat="1" ht="22.5">
      <c r="A1214" s="182"/>
      <c r="B1214" s="182"/>
      <c r="C1214" s="182"/>
      <c r="D1214" s="82" t="s">
        <v>81</v>
      </c>
      <c r="E1214" s="67">
        <v>28000</v>
      </c>
      <c r="F1214" s="67">
        <v>11811.34</v>
      </c>
      <c r="G1214" s="67">
        <f t="shared" si="74"/>
        <v>42.18335714285714</v>
      </c>
      <c r="H1214" s="68"/>
      <c r="I1214" s="68"/>
      <c r="J1214" s="68"/>
      <c r="K1214" s="68"/>
    </row>
    <row r="1215" spans="1:255" s="61" customFormat="1" ht="16.5" customHeight="1">
      <c r="A1215" s="182"/>
      <c r="B1215" s="182"/>
      <c r="C1215" s="182"/>
      <c r="D1215" s="63" t="s">
        <v>160</v>
      </c>
      <c r="E1215" s="64">
        <f>SUM(E1216)</f>
        <v>6489.79</v>
      </c>
      <c r="F1215" s="64">
        <f>SUM(F1216)</f>
        <v>6489.79</v>
      </c>
      <c r="G1215" s="64">
        <f t="shared" si="74"/>
        <v>100</v>
      </c>
      <c r="H1215" s="60"/>
      <c r="I1215" s="60"/>
      <c r="J1215" s="60"/>
      <c r="K1215" s="60"/>
      <c r="M1215" s="76"/>
      <c r="N1215" s="76"/>
      <c r="O1215" s="76"/>
      <c r="P1215" s="76"/>
      <c r="Q1215" s="76"/>
      <c r="R1215" s="76"/>
      <c r="S1215" s="76"/>
      <c r="T1215" s="76"/>
      <c r="U1215" s="76"/>
      <c r="V1215" s="76"/>
      <c r="W1215" s="76"/>
      <c r="X1215" s="76"/>
      <c r="Y1215" s="76"/>
      <c r="Z1215" s="76"/>
      <c r="AA1215" s="76"/>
      <c r="AB1215" s="76"/>
      <c r="AC1215" s="76"/>
      <c r="AD1215" s="76"/>
      <c r="AE1215" s="76"/>
      <c r="AF1215" s="76"/>
      <c r="AG1215" s="76"/>
      <c r="AH1215" s="76"/>
      <c r="AI1215" s="76"/>
      <c r="AJ1215" s="76"/>
      <c r="AK1215" s="76"/>
      <c r="AL1215" s="76"/>
      <c r="AM1215" s="76"/>
      <c r="AN1215" s="76"/>
      <c r="AO1215" s="76"/>
      <c r="AP1215" s="76"/>
      <c r="AQ1215" s="76"/>
      <c r="AR1215" s="76"/>
      <c r="AS1215" s="76"/>
      <c r="AT1215" s="76"/>
      <c r="AU1215" s="76"/>
      <c r="AV1215" s="76"/>
      <c r="AW1215" s="76"/>
      <c r="AX1215" s="76"/>
      <c r="AY1215" s="76"/>
      <c r="AZ1215" s="76"/>
      <c r="BA1215" s="76"/>
      <c r="BB1215" s="76"/>
      <c r="BC1215" s="76"/>
      <c r="BD1215" s="76"/>
      <c r="BE1215" s="76"/>
      <c r="BF1215" s="76"/>
      <c r="BG1215" s="76"/>
      <c r="BH1215" s="76"/>
      <c r="BI1215" s="76"/>
      <c r="BJ1215" s="76"/>
      <c r="BK1215" s="76"/>
      <c r="BL1215" s="76"/>
      <c r="BM1215" s="76"/>
      <c r="BN1215" s="76"/>
      <c r="BO1215" s="76"/>
      <c r="BP1215" s="76"/>
      <c r="BQ1215" s="76"/>
      <c r="BR1215" s="76"/>
      <c r="BS1215" s="76"/>
      <c r="BT1215" s="76"/>
      <c r="BU1215" s="76"/>
      <c r="BV1215" s="76"/>
      <c r="BW1215" s="76"/>
      <c r="BX1215" s="76"/>
      <c r="BY1215" s="76"/>
      <c r="BZ1215" s="76"/>
      <c r="CA1215" s="76"/>
      <c r="CB1215" s="76"/>
      <c r="CC1215" s="76"/>
      <c r="CD1215" s="76"/>
      <c r="CE1215" s="76"/>
      <c r="CF1215" s="76"/>
      <c r="CG1215" s="76"/>
      <c r="CH1215" s="76"/>
      <c r="CI1215" s="76"/>
      <c r="CJ1215" s="76"/>
      <c r="CK1215" s="76"/>
      <c r="CL1215" s="76"/>
      <c r="CM1215" s="76"/>
      <c r="CN1215" s="76"/>
      <c r="CO1215" s="76"/>
      <c r="CP1215" s="76"/>
      <c r="CQ1215" s="76"/>
      <c r="CR1215" s="76"/>
      <c r="CS1215" s="76"/>
      <c r="CT1215" s="76"/>
      <c r="CU1215" s="76"/>
      <c r="CV1215" s="76"/>
      <c r="CW1215" s="76"/>
      <c r="CX1215" s="76"/>
      <c r="CY1215" s="76"/>
      <c r="CZ1215" s="76"/>
      <c r="DA1215" s="76"/>
      <c r="DB1215" s="76"/>
      <c r="DC1215" s="76"/>
      <c r="DD1215" s="76"/>
      <c r="DE1215" s="76"/>
      <c r="DF1215" s="76"/>
      <c r="DG1215" s="76"/>
      <c r="DH1215" s="76"/>
      <c r="DI1215" s="76"/>
      <c r="DJ1215" s="76"/>
      <c r="DK1215" s="76"/>
      <c r="DL1215" s="76"/>
      <c r="DM1215" s="76"/>
      <c r="DN1215" s="76"/>
      <c r="DO1215" s="76"/>
      <c r="DP1215" s="76"/>
      <c r="DQ1215" s="76"/>
      <c r="DR1215" s="76"/>
      <c r="DS1215" s="76"/>
      <c r="DT1215" s="76"/>
      <c r="DU1215" s="76"/>
      <c r="DV1215" s="76"/>
      <c r="DW1215" s="76"/>
      <c r="DX1215" s="76"/>
      <c r="DY1215" s="76"/>
      <c r="DZ1215" s="76"/>
      <c r="EA1215" s="76"/>
      <c r="EB1215" s="76"/>
      <c r="EC1215" s="76"/>
      <c r="ED1215" s="76"/>
      <c r="EE1215" s="76"/>
      <c r="EF1215" s="76"/>
      <c r="EG1215" s="76"/>
      <c r="EH1215" s="76"/>
      <c r="EI1215" s="76"/>
      <c r="EJ1215" s="76"/>
      <c r="EK1215" s="76"/>
      <c r="EL1215" s="76"/>
      <c r="EM1215" s="76"/>
      <c r="EN1215" s="76"/>
      <c r="EO1215" s="76"/>
      <c r="EP1215" s="76"/>
      <c r="EQ1215" s="76"/>
      <c r="ER1215" s="76"/>
      <c r="ES1215" s="76"/>
      <c r="ET1215" s="76"/>
      <c r="EU1215" s="76"/>
      <c r="EV1215" s="76"/>
      <c r="EW1215" s="76"/>
      <c r="EX1215" s="76"/>
      <c r="EY1215" s="76"/>
      <c r="EZ1215" s="76"/>
      <c r="FA1215" s="76"/>
      <c r="FB1215" s="76"/>
      <c r="FC1215" s="76"/>
      <c r="FD1215" s="76"/>
      <c r="FE1215" s="76"/>
      <c r="FF1215" s="76"/>
      <c r="FG1215" s="76"/>
      <c r="FH1215" s="76"/>
      <c r="FI1215" s="76"/>
      <c r="FJ1215" s="76"/>
      <c r="FK1215" s="76"/>
      <c r="FL1215" s="76"/>
      <c r="FM1215" s="76"/>
      <c r="FN1215" s="76"/>
      <c r="FO1215" s="76"/>
      <c r="FP1215" s="76"/>
      <c r="FQ1215" s="76"/>
      <c r="FR1215" s="76"/>
      <c r="FS1215" s="76"/>
      <c r="FT1215" s="76"/>
      <c r="FU1215" s="76"/>
      <c r="FV1215" s="76"/>
      <c r="FW1215" s="76"/>
      <c r="FX1215" s="76"/>
      <c r="FY1215" s="76"/>
      <c r="FZ1215" s="76"/>
      <c r="GA1215" s="76"/>
      <c r="GB1215" s="76"/>
      <c r="GC1215" s="76"/>
      <c r="GD1215" s="76"/>
      <c r="GE1215" s="76"/>
      <c r="GF1215" s="76"/>
      <c r="GG1215" s="76"/>
      <c r="GH1215" s="76"/>
      <c r="GI1215" s="76"/>
      <c r="GJ1215" s="76"/>
      <c r="GK1215" s="76"/>
      <c r="GL1215" s="76"/>
      <c r="GM1215" s="76"/>
      <c r="GN1215" s="76"/>
      <c r="GO1215" s="76"/>
      <c r="GP1215" s="76"/>
      <c r="GQ1215" s="76"/>
      <c r="GR1215" s="76"/>
      <c r="GS1215" s="76"/>
      <c r="GT1215" s="76"/>
      <c r="GU1215" s="76"/>
      <c r="GV1215" s="76"/>
      <c r="GW1215" s="76"/>
      <c r="GX1215" s="76"/>
      <c r="GY1215" s="76"/>
      <c r="GZ1215" s="76"/>
      <c r="HA1215" s="76"/>
      <c r="HB1215" s="76"/>
      <c r="HC1215" s="76"/>
      <c r="HD1215" s="76"/>
      <c r="HE1215" s="76"/>
      <c r="HF1215" s="76"/>
      <c r="HG1215" s="76"/>
      <c r="HH1215" s="76"/>
      <c r="HI1215" s="76"/>
      <c r="HJ1215" s="76"/>
      <c r="HK1215" s="76"/>
      <c r="HL1215" s="76"/>
      <c r="HM1215" s="76"/>
      <c r="HN1215" s="76"/>
      <c r="HO1215" s="76"/>
      <c r="HP1215" s="76"/>
      <c r="HQ1215" s="76"/>
      <c r="HR1215" s="76"/>
      <c r="HS1215" s="76"/>
      <c r="HT1215" s="76"/>
      <c r="HU1215" s="76"/>
      <c r="HV1215" s="76"/>
      <c r="HW1215" s="76"/>
      <c r="HX1215" s="76"/>
      <c r="HY1215" s="76"/>
      <c r="HZ1215" s="76"/>
      <c r="IA1215" s="76"/>
      <c r="IB1215" s="76"/>
      <c r="IC1215" s="76"/>
      <c r="ID1215" s="76"/>
      <c r="IE1215" s="76"/>
      <c r="IF1215" s="76"/>
      <c r="IG1215" s="76"/>
      <c r="IH1215" s="76"/>
      <c r="II1215" s="76"/>
      <c r="IJ1215" s="76"/>
      <c r="IK1215" s="76"/>
      <c r="IL1215" s="76"/>
      <c r="IM1215" s="76"/>
      <c r="IN1215" s="76"/>
      <c r="IO1215" s="76"/>
      <c r="IP1215" s="76"/>
      <c r="IQ1215" s="76"/>
      <c r="IR1215" s="76"/>
      <c r="IS1215" s="76"/>
      <c r="IT1215" s="76"/>
      <c r="IU1215" s="76"/>
    </row>
    <row r="1216" spans="1:11" s="69" customFormat="1" ht="11.25">
      <c r="A1216" s="182"/>
      <c r="B1216" s="182"/>
      <c r="C1216" s="182"/>
      <c r="D1216" s="82" t="s">
        <v>420</v>
      </c>
      <c r="E1216" s="67">
        <v>6489.79</v>
      </c>
      <c r="F1216" s="67">
        <v>6489.79</v>
      </c>
      <c r="G1216" s="67">
        <f t="shared" si="74"/>
        <v>100</v>
      </c>
      <c r="H1216" s="68"/>
      <c r="I1216" s="68"/>
      <c r="J1216" s="68"/>
      <c r="K1216" s="68"/>
    </row>
    <row r="1217" spans="1:255" s="61" customFormat="1" ht="15" customHeight="1">
      <c r="A1217" s="182"/>
      <c r="B1217" s="182"/>
      <c r="C1217" s="182"/>
      <c r="D1217" s="63" t="s">
        <v>24</v>
      </c>
      <c r="E1217" s="64">
        <f>SUM(E1218:E1224)</f>
        <v>117195</v>
      </c>
      <c r="F1217" s="64">
        <f>SUM(F1218:F1224)</f>
        <v>51932.380000000005</v>
      </c>
      <c r="G1217" s="64">
        <f t="shared" si="74"/>
        <v>44.312794914458806</v>
      </c>
      <c r="H1217" s="60"/>
      <c r="I1217" s="60"/>
      <c r="J1217" s="60"/>
      <c r="K1217" s="60"/>
      <c r="M1217" s="76"/>
      <c r="N1217" s="76"/>
      <c r="O1217" s="76"/>
      <c r="P1217" s="76"/>
      <c r="Q1217" s="76"/>
      <c r="R1217" s="76"/>
      <c r="S1217" s="76"/>
      <c r="T1217" s="76"/>
      <c r="U1217" s="76"/>
      <c r="V1217" s="76"/>
      <c r="W1217" s="76"/>
      <c r="X1217" s="76"/>
      <c r="Y1217" s="76"/>
      <c r="Z1217" s="76"/>
      <c r="AA1217" s="76"/>
      <c r="AB1217" s="76"/>
      <c r="AC1217" s="76"/>
      <c r="AD1217" s="76"/>
      <c r="AE1217" s="76"/>
      <c r="AF1217" s="76"/>
      <c r="AG1217" s="76"/>
      <c r="AH1217" s="76"/>
      <c r="AI1217" s="76"/>
      <c r="AJ1217" s="76"/>
      <c r="AK1217" s="76"/>
      <c r="AL1217" s="76"/>
      <c r="AM1217" s="76"/>
      <c r="AN1217" s="76"/>
      <c r="AO1217" s="76"/>
      <c r="AP1217" s="76"/>
      <c r="AQ1217" s="76"/>
      <c r="AR1217" s="76"/>
      <c r="AS1217" s="76"/>
      <c r="AT1217" s="76"/>
      <c r="AU1217" s="76"/>
      <c r="AV1217" s="76"/>
      <c r="AW1217" s="76"/>
      <c r="AX1217" s="76"/>
      <c r="AY1217" s="76"/>
      <c r="AZ1217" s="76"/>
      <c r="BA1217" s="76"/>
      <c r="BB1217" s="76"/>
      <c r="BC1217" s="76"/>
      <c r="BD1217" s="76"/>
      <c r="BE1217" s="76"/>
      <c r="BF1217" s="76"/>
      <c r="BG1217" s="76"/>
      <c r="BH1217" s="76"/>
      <c r="BI1217" s="76"/>
      <c r="BJ1217" s="76"/>
      <c r="BK1217" s="76"/>
      <c r="BL1217" s="76"/>
      <c r="BM1217" s="76"/>
      <c r="BN1217" s="76"/>
      <c r="BO1217" s="76"/>
      <c r="BP1217" s="76"/>
      <c r="BQ1217" s="76"/>
      <c r="BR1217" s="76"/>
      <c r="BS1217" s="76"/>
      <c r="BT1217" s="76"/>
      <c r="BU1217" s="76"/>
      <c r="BV1217" s="76"/>
      <c r="BW1217" s="76"/>
      <c r="BX1217" s="76"/>
      <c r="BY1217" s="76"/>
      <c r="BZ1217" s="76"/>
      <c r="CA1217" s="76"/>
      <c r="CB1217" s="76"/>
      <c r="CC1217" s="76"/>
      <c r="CD1217" s="76"/>
      <c r="CE1217" s="76"/>
      <c r="CF1217" s="76"/>
      <c r="CG1217" s="76"/>
      <c r="CH1217" s="76"/>
      <c r="CI1217" s="76"/>
      <c r="CJ1217" s="76"/>
      <c r="CK1217" s="76"/>
      <c r="CL1217" s="76"/>
      <c r="CM1217" s="76"/>
      <c r="CN1217" s="76"/>
      <c r="CO1217" s="76"/>
      <c r="CP1217" s="76"/>
      <c r="CQ1217" s="76"/>
      <c r="CR1217" s="76"/>
      <c r="CS1217" s="76"/>
      <c r="CT1217" s="76"/>
      <c r="CU1217" s="76"/>
      <c r="CV1217" s="76"/>
      <c r="CW1217" s="76"/>
      <c r="CX1217" s="76"/>
      <c r="CY1217" s="76"/>
      <c r="CZ1217" s="76"/>
      <c r="DA1217" s="76"/>
      <c r="DB1217" s="76"/>
      <c r="DC1217" s="76"/>
      <c r="DD1217" s="76"/>
      <c r="DE1217" s="76"/>
      <c r="DF1217" s="76"/>
      <c r="DG1217" s="76"/>
      <c r="DH1217" s="76"/>
      <c r="DI1217" s="76"/>
      <c r="DJ1217" s="76"/>
      <c r="DK1217" s="76"/>
      <c r="DL1217" s="76"/>
      <c r="DM1217" s="76"/>
      <c r="DN1217" s="76"/>
      <c r="DO1217" s="76"/>
      <c r="DP1217" s="76"/>
      <c r="DQ1217" s="76"/>
      <c r="DR1217" s="76"/>
      <c r="DS1217" s="76"/>
      <c r="DT1217" s="76"/>
      <c r="DU1217" s="76"/>
      <c r="DV1217" s="76"/>
      <c r="DW1217" s="76"/>
      <c r="DX1217" s="76"/>
      <c r="DY1217" s="76"/>
      <c r="DZ1217" s="76"/>
      <c r="EA1217" s="76"/>
      <c r="EB1217" s="76"/>
      <c r="EC1217" s="76"/>
      <c r="ED1217" s="76"/>
      <c r="EE1217" s="76"/>
      <c r="EF1217" s="76"/>
      <c r="EG1217" s="76"/>
      <c r="EH1217" s="76"/>
      <c r="EI1217" s="76"/>
      <c r="EJ1217" s="76"/>
      <c r="EK1217" s="76"/>
      <c r="EL1217" s="76"/>
      <c r="EM1217" s="76"/>
      <c r="EN1217" s="76"/>
      <c r="EO1217" s="76"/>
      <c r="EP1217" s="76"/>
      <c r="EQ1217" s="76"/>
      <c r="ER1217" s="76"/>
      <c r="ES1217" s="76"/>
      <c r="ET1217" s="76"/>
      <c r="EU1217" s="76"/>
      <c r="EV1217" s="76"/>
      <c r="EW1217" s="76"/>
      <c r="EX1217" s="76"/>
      <c r="EY1217" s="76"/>
      <c r="EZ1217" s="76"/>
      <c r="FA1217" s="76"/>
      <c r="FB1217" s="76"/>
      <c r="FC1217" s="76"/>
      <c r="FD1217" s="76"/>
      <c r="FE1217" s="76"/>
      <c r="FF1217" s="76"/>
      <c r="FG1217" s="76"/>
      <c r="FH1217" s="76"/>
      <c r="FI1217" s="76"/>
      <c r="FJ1217" s="76"/>
      <c r="FK1217" s="76"/>
      <c r="FL1217" s="76"/>
      <c r="FM1217" s="76"/>
      <c r="FN1217" s="76"/>
      <c r="FO1217" s="76"/>
      <c r="FP1217" s="76"/>
      <c r="FQ1217" s="76"/>
      <c r="FR1217" s="76"/>
      <c r="FS1217" s="76"/>
      <c r="FT1217" s="76"/>
      <c r="FU1217" s="76"/>
      <c r="FV1217" s="76"/>
      <c r="FW1217" s="76"/>
      <c r="FX1217" s="76"/>
      <c r="FY1217" s="76"/>
      <c r="FZ1217" s="76"/>
      <c r="GA1217" s="76"/>
      <c r="GB1217" s="76"/>
      <c r="GC1217" s="76"/>
      <c r="GD1217" s="76"/>
      <c r="GE1217" s="76"/>
      <c r="GF1217" s="76"/>
      <c r="GG1217" s="76"/>
      <c r="GH1217" s="76"/>
      <c r="GI1217" s="76"/>
      <c r="GJ1217" s="76"/>
      <c r="GK1217" s="76"/>
      <c r="GL1217" s="76"/>
      <c r="GM1217" s="76"/>
      <c r="GN1217" s="76"/>
      <c r="GO1217" s="76"/>
      <c r="GP1217" s="76"/>
      <c r="GQ1217" s="76"/>
      <c r="GR1217" s="76"/>
      <c r="GS1217" s="76"/>
      <c r="GT1217" s="76"/>
      <c r="GU1217" s="76"/>
      <c r="GV1217" s="76"/>
      <c r="GW1217" s="76"/>
      <c r="GX1217" s="76"/>
      <c r="GY1217" s="76"/>
      <c r="GZ1217" s="76"/>
      <c r="HA1217" s="76"/>
      <c r="HB1217" s="76"/>
      <c r="HC1217" s="76"/>
      <c r="HD1217" s="76"/>
      <c r="HE1217" s="76"/>
      <c r="HF1217" s="76"/>
      <c r="HG1217" s="76"/>
      <c r="HH1217" s="76"/>
      <c r="HI1217" s="76"/>
      <c r="HJ1217" s="76"/>
      <c r="HK1217" s="76"/>
      <c r="HL1217" s="76"/>
      <c r="HM1217" s="76"/>
      <c r="HN1217" s="76"/>
      <c r="HO1217" s="76"/>
      <c r="HP1217" s="76"/>
      <c r="HQ1217" s="76"/>
      <c r="HR1217" s="76"/>
      <c r="HS1217" s="76"/>
      <c r="HT1217" s="76"/>
      <c r="HU1217" s="76"/>
      <c r="HV1217" s="76"/>
      <c r="HW1217" s="76"/>
      <c r="HX1217" s="76"/>
      <c r="HY1217" s="76"/>
      <c r="HZ1217" s="76"/>
      <c r="IA1217" s="76"/>
      <c r="IB1217" s="76"/>
      <c r="IC1217" s="76"/>
      <c r="ID1217" s="76"/>
      <c r="IE1217" s="76"/>
      <c r="IF1217" s="76"/>
      <c r="IG1217" s="76"/>
      <c r="IH1217" s="76"/>
      <c r="II1217" s="76"/>
      <c r="IJ1217" s="76"/>
      <c r="IK1217" s="76"/>
      <c r="IL1217" s="76"/>
      <c r="IM1217" s="76"/>
      <c r="IN1217" s="76"/>
      <c r="IO1217" s="76"/>
      <c r="IP1217" s="76"/>
      <c r="IQ1217" s="76"/>
      <c r="IR1217" s="76"/>
      <c r="IS1217" s="76"/>
      <c r="IT1217" s="76"/>
      <c r="IU1217" s="76"/>
    </row>
    <row r="1218" spans="1:11" s="69" customFormat="1" ht="11.25">
      <c r="A1218" s="182"/>
      <c r="B1218" s="182"/>
      <c r="C1218" s="182"/>
      <c r="D1218" s="172" t="s">
        <v>25</v>
      </c>
      <c r="E1218" s="67">
        <v>94600</v>
      </c>
      <c r="F1218" s="67">
        <v>42348.23</v>
      </c>
      <c r="G1218" s="67">
        <f t="shared" si="74"/>
        <v>44.76557082452431</v>
      </c>
      <c r="H1218" s="68"/>
      <c r="I1218" s="68"/>
      <c r="J1218" s="68"/>
      <c r="K1218" s="68"/>
    </row>
    <row r="1219" spans="1:11" s="69" customFormat="1" ht="11.25">
      <c r="A1219" s="182"/>
      <c r="B1219" s="182"/>
      <c r="C1219" s="182"/>
      <c r="D1219" s="172" t="s">
        <v>26</v>
      </c>
      <c r="E1219" s="67">
        <v>6100</v>
      </c>
      <c r="F1219" s="67">
        <v>2047.44</v>
      </c>
      <c r="G1219" s="67">
        <f t="shared" si="74"/>
        <v>33.564590163934426</v>
      </c>
      <c r="H1219" s="68"/>
      <c r="I1219" s="68"/>
      <c r="J1219" s="68"/>
      <c r="K1219" s="68"/>
    </row>
    <row r="1220" spans="1:11" s="69" customFormat="1" ht="11.25">
      <c r="A1220" s="182"/>
      <c r="B1220" s="182"/>
      <c r="C1220" s="182"/>
      <c r="D1220" s="82" t="s">
        <v>27</v>
      </c>
      <c r="E1220" s="67">
        <v>8000</v>
      </c>
      <c r="F1220" s="67">
        <v>4867.44</v>
      </c>
      <c r="G1220" s="67">
        <f t="shared" si="74"/>
        <v>60.84299999999999</v>
      </c>
      <c r="H1220" s="68"/>
      <c r="I1220" s="68"/>
      <c r="J1220" s="68"/>
      <c r="K1220" s="68"/>
    </row>
    <row r="1221" spans="1:11" s="69" customFormat="1" ht="11.25">
      <c r="A1221" s="182"/>
      <c r="B1221" s="182"/>
      <c r="C1221" s="182"/>
      <c r="D1221" s="82" t="s">
        <v>28</v>
      </c>
      <c r="E1221" s="67">
        <v>1500</v>
      </c>
      <c r="F1221" s="67">
        <v>570.74</v>
      </c>
      <c r="G1221" s="67">
        <f t="shared" si="74"/>
        <v>38.04933333333334</v>
      </c>
      <c r="H1221" s="68"/>
      <c r="I1221" s="68"/>
      <c r="J1221" s="68"/>
      <c r="K1221" s="68"/>
    </row>
    <row r="1222" spans="1:11" s="69" customFormat="1" ht="11.25">
      <c r="A1222" s="182"/>
      <c r="B1222" s="182"/>
      <c r="C1222" s="182"/>
      <c r="D1222" s="82" t="s">
        <v>460</v>
      </c>
      <c r="E1222" s="67">
        <v>306</v>
      </c>
      <c r="F1222" s="67">
        <v>52.27</v>
      </c>
      <c r="G1222" s="67">
        <f t="shared" si="74"/>
        <v>17.08169934640523</v>
      </c>
      <c r="H1222" s="68"/>
      <c r="I1222" s="68"/>
      <c r="J1222" s="68"/>
      <c r="K1222" s="68"/>
    </row>
    <row r="1223" spans="1:11" s="69" customFormat="1" ht="11.25">
      <c r="A1223" s="182"/>
      <c r="B1223" s="182"/>
      <c r="C1223" s="182"/>
      <c r="D1223" s="82" t="s">
        <v>23</v>
      </c>
      <c r="E1223" s="67">
        <v>89</v>
      </c>
      <c r="F1223" s="67">
        <v>0</v>
      </c>
      <c r="G1223" s="67">
        <f t="shared" si="74"/>
        <v>0</v>
      </c>
      <c r="H1223" s="68"/>
      <c r="I1223" s="68"/>
      <c r="J1223" s="68"/>
      <c r="K1223" s="68"/>
    </row>
    <row r="1224" spans="1:11" s="69" customFormat="1" ht="22.5">
      <c r="A1224" s="182"/>
      <c r="B1224" s="182"/>
      <c r="C1224" s="182"/>
      <c r="D1224" s="82" t="s">
        <v>81</v>
      </c>
      <c r="E1224" s="67">
        <v>6600</v>
      </c>
      <c r="F1224" s="67">
        <v>2046.26</v>
      </c>
      <c r="G1224" s="67">
        <f t="shared" si="74"/>
        <v>31.003939393939394</v>
      </c>
      <c r="H1224" s="68"/>
      <c r="I1224" s="68"/>
      <c r="J1224" s="68"/>
      <c r="K1224" s="68"/>
    </row>
    <row r="1225" spans="1:255" s="61" customFormat="1" ht="16.5" customHeight="1">
      <c r="A1225" s="182"/>
      <c r="B1225" s="182"/>
      <c r="C1225" s="182"/>
      <c r="D1225" s="63" t="s">
        <v>162</v>
      </c>
      <c r="E1225" s="64">
        <f>SUM(E1226:E1229)</f>
        <v>1943</v>
      </c>
      <c r="F1225" s="64">
        <f>SUM(F1226:F1229)</f>
        <v>841.5</v>
      </c>
      <c r="G1225" s="67">
        <f t="shared" si="74"/>
        <v>43.30931549150798</v>
      </c>
      <c r="H1225" s="60"/>
      <c r="I1225" s="60"/>
      <c r="J1225" s="60"/>
      <c r="K1225" s="60"/>
      <c r="M1225" s="76"/>
      <c r="N1225" s="76"/>
      <c r="O1225" s="76"/>
      <c r="P1225" s="76"/>
      <c r="Q1225" s="76"/>
      <c r="R1225" s="76"/>
      <c r="S1225" s="76"/>
      <c r="T1225" s="76"/>
      <c r="U1225" s="76"/>
      <c r="V1225" s="76"/>
      <c r="W1225" s="76"/>
      <c r="X1225" s="76"/>
      <c r="Y1225" s="76"/>
      <c r="Z1225" s="76"/>
      <c r="AA1225" s="76"/>
      <c r="AB1225" s="76"/>
      <c r="AC1225" s="76"/>
      <c r="AD1225" s="76"/>
      <c r="AE1225" s="76"/>
      <c r="AF1225" s="76"/>
      <c r="AG1225" s="76"/>
      <c r="AH1225" s="76"/>
      <c r="AI1225" s="76"/>
      <c r="AJ1225" s="76"/>
      <c r="AK1225" s="76"/>
      <c r="AL1225" s="76"/>
      <c r="AM1225" s="76"/>
      <c r="AN1225" s="76"/>
      <c r="AO1225" s="76"/>
      <c r="AP1225" s="76"/>
      <c r="AQ1225" s="76"/>
      <c r="AR1225" s="76"/>
      <c r="AS1225" s="76"/>
      <c r="AT1225" s="76"/>
      <c r="AU1225" s="76"/>
      <c r="AV1225" s="76"/>
      <c r="AW1225" s="76"/>
      <c r="AX1225" s="76"/>
      <c r="AY1225" s="76"/>
      <c r="AZ1225" s="76"/>
      <c r="BA1225" s="76"/>
      <c r="BB1225" s="76"/>
      <c r="BC1225" s="76"/>
      <c r="BD1225" s="76"/>
      <c r="BE1225" s="76"/>
      <c r="BF1225" s="76"/>
      <c r="BG1225" s="76"/>
      <c r="BH1225" s="76"/>
      <c r="BI1225" s="76"/>
      <c r="BJ1225" s="76"/>
      <c r="BK1225" s="76"/>
      <c r="BL1225" s="76"/>
      <c r="BM1225" s="76"/>
      <c r="BN1225" s="76"/>
      <c r="BO1225" s="76"/>
      <c r="BP1225" s="76"/>
      <c r="BQ1225" s="76"/>
      <c r="BR1225" s="76"/>
      <c r="BS1225" s="76"/>
      <c r="BT1225" s="76"/>
      <c r="BU1225" s="76"/>
      <c r="BV1225" s="76"/>
      <c r="BW1225" s="76"/>
      <c r="BX1225" s="76"/>
      <c r="BY1225" s="76"/>
      <c r="BZ1225" s="76"/>
      <c r="CA1225" s="76"/>
      <c r="CB1225" s="76"/>
      <c r="CC1225" s="76"/>
      <c r="CD1225" s="76"/>
      <c r="CE1225" s="76"/>
      <c r="CF1225" s="76"/>
      <c r="CG1225" s="76"/>
      <c r="CH1225" s="76"/>
      <c r="CI1225" s="76"/>
      <c r="CJ1225" s="76"/>
      <c r="CK1225" s="76"/>
      <c r="CL1225" s="76"/>
      <c r="CM1225" s="76"/>
      <c r="CN1225" s="76"/>
      <c r="CO1225" s="76"/>
      <c r="CP1225" s="76"/>
      <c r="CQ1225" s="76"/>
      <c r="CR1225" s="76"/>
      <c r="CS1225" s="76"/>
      <c r="CT1225" s="76"/>
      <c r="CU1225" s="76"/>
      <c r="CV1225" s="76"/>
      <c r="CW1225" s="76"/>
      <c r="CX1225" s="76"/>
      <c r="CY1225" s="76"/>
      <c r="CZ1225" s="76"/>
      <c r="DA1225" s="76"/>
      <c r="DB1225" s="76"/>
      <c r="DC1225" s="76"/>
      <c r="DD1225" s="76"/>
      <c r="DE1225" s="76"/>
      <c r="DF1225" s="76"/>
      <c r="DG1225" s="76"/>
      <c r="DH1225" s="76"/>
      <c r="DI1225" s="76"/>
      <c r="DJ1225" s="76"/>
      <c r="DK1225" s="76"/>
      <c r="DL1225" s="76"/>
      <c r="DM1225" s="76"/>
      <c r="DN1225" s="76"/>
      <c r="DO1225" s="76"/>
      <c r="DP1225" s="76"/>
      <c r="DQ1225" s="76"/>
      <c r="DR1225" s="76"/>
      <c r="DS1225" s="76"/>
      <c r="DT1225" s="76"/>
      <c r="DU1225" s="76"/>
      <c r="DV1225" s="76"/>
      <c r="DW1225" s="76"/>
      <c r="DX1225" s="76"/>
      <c r="DY1225" s="76"/>
      <c r="DZ1225" s="76"/>
      <c r="EA1225" s="76"/>
      <c r="EB1225" s="76"/>
      <c r="EC1225" s="76"/>
      <c r="ED1225" s="76"/>
      <c r="EE1225" s="76"/>
      <c r="EF1225" s="76"/>
      <c r="EG1225" s="76"/>
      <c r="EH1225" s="76"/>
      <c r="EI1225" s="76"/>
      <c r="EJ1225" s="76"/>
      <c r="EK1225" s="76"/>
      <c r="EL1225" s="76"/>
      <c r="EM1225" s="76"/>
      <c r="EN1225" s="76"/>
      <c r="EO1225" s="76"/>
      <c r="EP1225" s="76"/>
      <c r="EQ1225" s="76"/>
      <c r="ER1225" s="76"/>
      <c r="ES1225" s="76"/>
      <c r="ET1225" s="76"/>
      <c r="EU1225" s="76"/>
      <c r="EV1225" s="76"/>
      <c r="EW1225" s="76"/>
      <c r="EX1225" s="76"/>
      <c r="EY1225" s="76"/>
      <c r="EZ1225" s="76"/>
      <c r="FA1225" s="76"/>
      <c r="FB1225" s="76"/>
      <c r="FC1225" s="76"/>
      <c r="FD1225" s="76"/>
      <c r="FE1225" s="76"/>
      <c r="FF1225" s="76"/>
      <c r="FG1225" s="76"/>
      <c r="FH1225" s="76"/>
      <c r="FI1225" s="76"/>
      <c r="FJ1225" s="76"/>
      <c r="FK1225" s="76"/>
      <c r="FL1225" s="76"/>
      <c r="FM1225" s="76"/>
      <c r="FN1225" s="76"/>
      <c r="FO1225" s="76"/>
      <c r="FP1225" s="76"/>
      <c r="FQ1225" s="76"/>
      <c r="FR1225" s="76"/>
      <c r="FS1225" s="76"/>
      <c r="FT1225" s="76"/>
      <c r="FU1225" s="76"/>
      <c r="FV1225" s="76"/>
      <c r="FW1225" s="76"/>
      <c r="FX1225" s="76"/>
      <c r="FY1225" s="76"/>
      <c r="FZ1225" s="76"/>
      <c r="GA1225" s="76"/>
      <c r="GB1225" s="76"/>
      <c r="GC1225" s="76"/>
      <c r="GD1225" s="76"/>
      <c r="GE1225" s="76"/>
      <c r="GF1225" s="76"/>
      <c r="GG1225" s="76"/>
      <c r="GH1225" s="76"/>
      <c r="GI1225" s="76"/>
      <c r="GJ1225" s="76"/>
      <c r="GK1225" s="76"/>
      <c r="GL1225" s="76"/>
      <c r="GM1225" s="76"/>
      <c r="GN1225" s="76"/>
      <c r="GO1225" s="76"/>
      <c r="GP1225" s="76"/>
      <c r="GQ1225" s="76"/>
      <c r="GR1225" s="76"/>
      <c r="GS1225" s="76"/>
      <c r="GT1225" s="76"/>
      <c r="GU1225" s="76"/>
      <c r="GV1225" s="76"/>
      <c r="GW1225" s="76"/>
      <c r="GX1225" s="76"/>
      <c r="GY1225" s="76"/>
      <c r="GZ1225" s="76"/>
      <c r="HA1225" s="76"/>
      <c r="HB1225" s="76"/>
      <c r="HC1225" s="76"/>
      <c r="HD1225" s="76"/>
      <c r="HE1225" s="76"/>
      <c r="HF1225" s="76"/>
      <c r="HG1225" s="76"/>
      <c r="HH1225" s="76"/>
      <c r="HI1225" s="76"/>
      <c r="HJ1225" s="76"/>
      <c r="HK1225" s="76"/>
      <c r="HL1225" s="76"/>
      <c r="HM1225" s="76"/>
      <c r="HN1225" s="76"/>
      <c r="HO1225" s="76"/>
      <c r="HP1225" s="76"/>
      <c r="HQ1225" s="76"/>
      <c r="HR1225" s="76"/>
      <c r="HS1225" s="76"/>
      <c r="HT1225" s="76"/>
      <c r="HU1225" s="76"/>
      <c r="HV1225" s="76"/>
      <c r="HW1225" s="76"/>
      <c r="HX1225" s="76"/>
      <c r="HY1225" s="76"/>
      <c r="HZ1225" s="76"/>
      <c r="IA1225" s="76"/>
      <c r="IB1225" s="76"/>
      <c r="IC1225" s="76"/>
      <c r="ID1225" s="76"/>
      <c r="IE1225" s="76"/>
      <c r="IF1225" s="76"/>
      <c r="IG1225" s="76"/>
      <c r="IH1225" s="76"/>
      <c r="II1225" s="76"/>
      <c r="IJ1225" s="76"/>
      <c r="IK1225" s="76"/>
      <c r="IL1225" s="76"/>
      <c r="IM1225" s="76"/>
      <c r="IN1225" s="76"/>
      <c r="IO1225" s="76"/>
      <c r="IP1225" s="76"/>
      <c r="IQ1225" s="76"/>
      <c r="IR1225" s="76"/>
      <c r="IS1225" s="76"/>
      <c r="IT1225" s="76"/>
      <c r="IU1225" s="76"/>
    </row>
    <row r="1226" spans="1:11" s="69" customFormat="1" ht="11.25">
      <c r="A1226" s="182"/>
      <c r="B1226" s="182"/>
      <c r="C1226" s="182"/>
      <c r="D1226" s="82" t="s">
        <v>420</v>
      </c>
      <c r="E1226" s="67">
        <v>800</v>
      </c>
      <c r="F1226" s="67">
        <v>465.16</v>
      </c>
      <c r="G1226" s="67">
        <f t="shared" si="74"/>
        <v>58.145</v>
      </c>
      <c r="H1226" s="68"/>
      <c r="I1226" s="68"/>
      <c r="J1226" s="68"/>
      <c r="K1226" s="68"/>
    </row>
    <row r="1227" spans="1:11" s="69" customFormat="1" ht="11.25">
      <c r="A1227" s="182"/>
      <c r="B1227" s="182"/>
      <c r="C1227" s="182"/>
      <c r="D1227" s="82" t="s">
        <v>383</v>
      </c>
      <c r="E1227" s="67">
        <v>200</v>
      </c>
      <c r="F1227" s="67">
        <v>80.34</v>
      </c>
      <c r="G1227" s="67">
        <f t="shared" si="74"/>
        <v>40.17</v>
      </c>
      <c r="H1227" s="68"/>
      <c r="I1227" s="68"/>
      <c r="J1227" s="68"/>
      <c r="K1227" s="68"/>
    </row>
    <row r="1228" spans="1:11" s="69" customFormat="1" ht="11.25">
      <c r="A1228" s="182"/>
      <c r="B1228" s="182"/>
      <c r="C1228" s="182"/>
      <c r="D1228" s="82" t="s">
        <v>82</v>
      </c>
      <c r="E1228" s="67">
        <v>43</v>
      </c>
      <c r="F1228" s="67">
        <v>6.63</v>
      </c>
      <c r="G1228" s="67">
        <f t="shared" si="74"/>
        <v>15.418604651162791</v>
      </c>
      <c r="H1228" s="68"/>
      <c r="I1228" s="68"/>
      <c r="J1228" s="68"/>
      <c r="K1228" s="68"/>
    </row>
    <row r="1229" spans="1:11" s="69" customFormat="1" ht="22.5">
      <c r="A1229" s="182"/>
      <c r="B1229" s="182"/>
      <c r="C1229" s="182"/>
      <c r="D1229" s="82" t="s">
        <v>85</v>
      </c>
      <c r="E1229" s="67">
        <v>900</v>
      </c>
      <c r="F1229" s="67">
        <v>289.37</v>
      </c>
      <c r="G1229" s="67">
        <f t="shared" si="74"/>
        <v>32.15222222222222</v>
      </c>
      <c r="H1229" s="68"/>
      <c r="I1229" s="68"/>
      <c r="J1229" s="68"/>
      <c r="K1229" s="68"/>
    </row>
    <row r="1230" spans="1:255" s="61" customFormat="1" ht="29.25" customHeight="1">
      <c r="A1230" s="182"/>
      <c r="B1230" s="182"/>
      <c r="C1230" s="182"/>
      <c r="D1230" s="63" t="s">
        <v>539</v>
      </c>
      <c r="E1230" s="64">
        <f>SUM(E1231,E1237,E1239,E1242,E1244,E1235,E1233,E1240,E1243)</f>
        <v>16229.880000000001</v>
      </c>
      <c r="F1230" s="64">
        <f>SUM(F1231,F1237,F1239,F1242,F1244,F1235,F1233,F1240,F1243)</f>
        <v>8821.81</v>
      </c>
      <c r="G1230" s="64">
        <f t="shared" si="74"/>
        <v>54.355361838781306</v>
      </c>
      <c r="H1230" s="60"/>
      <c r="I1230" s="60"/>
      <c r="J1230" s="60"/>
      <c r="K1230" s="60"/>
      <c r="M1230" s="76"/>
      <c r="N1230" s="76"/>
      <c r="O1230" s="76"/>
      <c r="P1230" s="76"/>
      <c r="Q1230" s="76"/>
      <c r="R1230" s="76"/>
      <c r="S1230" s="76"/>
      <c r="T1230" s="76"/>
      <c r="U1230" s="76"/>
      <c r="V1230" s="76"/>
      <c r="W1230" s="76"/>
      <c r="X1230" s="76"/>
      <c r="Y1230" s="76"/>
      <c r="Z1230" s="76"/>
      <c r="AA1230" s="76"/>
      <c r="AB1230" s="76"/>
      <c r="AC1230" s="76"/>
      <c r="AD1230" s="76"/>
      <c r="AE1230" s="76"/>
      <c r="AF1230" s="76"/>
      <c r="AG1230" s="76"/>
      <c r="AH1230" s="76"/>
      <c r="AI1230" s="76"/>
      <c r="AJ1230" s="76"/>
      <c r="AK1230" s="76"/>
      <c r="AL1230" s="76"/>
      <c r="AM1230" s="76"/>
      <c r="AN1230" s="76"/>
      <c r="AO1230" s="76"/>
      <c r="AP1230" s="76"/>
      <c r="AQ1230" s="76"/>
      <c r="AR1230" s="76"/>
      <c r="AS1230" s="76"/>
      <c r="AT1230" s="76"/>
      <c r="AU1230" s="76"/>
      <c r="AV1230" s="76"/>
      <c r="AW1230" s="76"/>
      <c r="AX1230" s="76"/>
      <c r="AY1230" s="76"/>
      <c r="AZ1230" s="76"/>
      <c r="BA1230" s="76"/>
      <c r="BB1230" s="76"/>
      <c r="BC1230" s="76"/>
      <c r="BD1230" s="76"/>
      <c r="BE1230" s="76"/>
      <c r="BF1230" s="76"/>
      <c r="BG1230" s="76"/>
      <c r="BH1230" s="76"/>
      <c r="BI1230" s="76"/>
      <c r="BJ1230" s="76"/>
      <c r="BK1230" s="76"/>
      <c r="BL1230" s="76"/>
      <c r="BM1230" s="76"/>
      <c r="BN1230" s="76"/>
      <c r="BO1230" s="76"/>
      <c r="BP1230" s="76"/>
      <c r="BQ1230" s="76"/>
      <c r="BR1230" s="76"/>
      <c r="BS1230" s="76"/>
      <c r="BT1230" s="76"/>
      <c r="BU1230" s="76"/>
      <c r="BV1230" s="76"/>
      <c r="BW1230" s="76"/>
      <c r="BX1230" s="76"/>
      <c r="BY1230" s="76"/>
      <c r="BZ1230" s="76"/>
      <c r="CA1230" s="76"/>
      <c r="CB1230" s="76"/>
      <c r="CC1230" s="76"/>
      <c r="CD1230" s="76"/>
      <c r="CE1230" s="76"/>
      <c r="CF1230" s="76"/>
      <c r="CG1230" s="76"/>
      <c r="CH1230" s="76"/>
      <c r="CI1230" s="76"/>
      <c r="CJ1230" s="76"/>
      <c r="CK1230" s="76"/>
      <c r="CL1230" s="76"/>
      <c r="CM1230" s="76"/>
      <c r="CN1230" s="76"/>
      <c r="CO1230" s="76"/>
      <c r="CP1230" s="76"/>
      <c r="CQ1230" s="76"/>
      <c r="CR1230" s="76"/>
      <c r="CS1230" s="76"/>
      <c r="CT1230" s="76"/>
      <c r="CU1230" s="76"/>
      <c r="CV1230" s="76"/>
      <c r="CW1230" s="76"/>
      <c r="CX1230" s="76"/>
      <c r="CY1230" s="76"/>
      <c r="CZ1230" s="76"/>
      <c r="DA1230" s="76"/>
      <c r="DB1230" s="76"/>
      <c r="DC1230" s="76"/>
      <c r="DD1230" s="76"/>
      <c r="DE1230" s="76"/>
      <c r="DF1230" s="76"/>
      <c r="DG1230" s="76"/>
      <c r="DH1230" s="76"/>
      <c r="DI1230" s="76"/>
      <c r="DJ1230" s="76"/>
      <c r="DK1230" s="76"/>
      <c r="DL1230" s="76"/>
      <c r="DM1230" s="76"/>
      <c r="DN1230" s="76"/>
      <c r="DO1230" s="76"/>
      <c r="DP1230" s="76"/>
      <c r="DQ1230" s="76"/>
      <c r="DR1230" s="76"/>
      <c r="DS1230" s="76"/>
      <c r="DT1230" s="76"/>
      <c r="DU1230" s="76"/>
      <c r="DV1230" s="76"/>
      <c r="DW1230" s="76"/>
      <c r="DX1230" s="76"/>
      <c r="DY1230" s="76"/>
      <c r="DZ1230" s="76"/>
      <c r="EA1230" s="76"/>
      <c r="EB1230" s="76"/>
      <c r="EC1230" s="76"/>
      <c r="ED1230" s="76"/>
      <c r="EE1230" s="76"/>
      <c r="EF1230" s="76"/>
      <c r="EG1230" s="76"/>
      <c r="EH1230" s="76"/>
      <c r="EI1230" s="76"/>
      <c r="EJ1230" s="76"/>
      <c r="EK1230" s="76"/>
      <c r="EL1230" s="76"/>
      <c r="EM1230" s="76"/>
      <c r="EN1230" s="76"/>
      <c r="EO1230" s="76"/>
      <c r="EP1230" s="76"/>
      <c r="EQ1230" s="76"/>
      <c r="ER1230" s="76"/>
      <c r="ES1230" s="76"/>
      <c r="ET1230" s="76"/>
      <c r="EU1230" s="76"/>
      <c r="EV1230" s="76"/>
      <c r="EW1230" s="76"/>
      <c r="EX1230" s="76"/>
      <c r="EY1230" s="76"/>
      <c r="EZ1230" s="76"/>
      <c r="FA1230" s="76"/>
      <c r="FB1230" s="76"/>
      <c r="FC1230" s="76"/>
      <c r="FD1230" s="76"/>
      <c r="FE1230" s="76"/>
      <c r="FF1230" s="76"/>
      <c r="FG1230" s="76"/>
      <c r="FH1230" s="76"/>
      <c r="FI1230" s="76"/>
      <c r="FJ1230" s="76"/>
      <c r="FK1230" s="76"/>
      <c r="FL1230" s="76"/>
      <c r="FM1230" s="76"/>
      <c r="FN1230" s="76"/>
      <c r="FO1230" s="76"/>
      <c r="FP1230" s="76"/>
      <c r="FQ1230" s="76"/>
      <c r="FR1230" s="76"/>
      <c r="FS1230" s="76"/>
      <c r="FT1230" s="76"/>
      <c r="FU1230" s="76"/>
      <c r="FV1230" s="76"/>
      <c r="FW1230" s="76"/>
      <c r="FX1230" s="76"/>
      <c r="FY1230" s="76"/>
      <c r="FZ1230" s="76"/>
      <c r="GA1230" s="76"/>
      <c r="GB1230" s="76"/>
      <c r="GC1230" s="76"/>
      <c r="GD1230" s="76"/>
      <c r="GE1230" s="76"/>
      <c r="GF1230" s="76"/>
      <c r="GG1230" s="76"/>
      <c r="GH1230" s="76"/>
      <c r="GI1230" s="76"/>
      <c r="GJ1230" s="76"/>
      <c r="GK1230" s="76"/>
      <c r="GL1230" s="76"/>
      <c r="GM1230" s="76"/>
      <c r="GN1230" s="76"/>
      <c r="GO1230" s="76"/>
      <c r="GP1230" s="76"/>
      <c r="GQ1230" s="76"/>
      <c r="GR1230" s="76"/>
      <c r="GS1230" s="76"/>
      <c r="GT1230" s="76"/>
      <c r="GU1230" s="76"/>
      <c r="GV1230" s="76"/>
      <c r="GW1230" s="76"/>
      <c r="GX1230" s="76"/>
      <c r="GY1230" s="76"/>
      <c r="GZ1230" s="76"/>
      <c r="HA1230" s="76"/>
      <c r="HB1230" s="76"/>
      <c r="HC1230" s="76"/>
      <c r="HD1230" s="76"/>
      <c r="HE1230" s="76"/>
      <c r="HF1230" s="76"/>
      <c r="HG1230" s="76"/>
      <c r="HH1230" s="76"/>
      <c r="HI1230" s="76"/>
      <c r="HJ1230" s="76"/>
      <c r="HK1230" s="76"/>
      <c r="HL1230" s="76"/>
      <c r="HM1230" s="76"/>
      <c r="HN1230" s="76"/>
      <c r="HO1230" s="76"/>
      <c r="HP1230" s="76"/>
      <c r="HQ1230" s="76"/>
      <c r="HR1230" s="76"/>
      <c r="HS1230" s="76"/>
      <c r="HT1230" s="76"/>
      <c r="HU1230" s="76"/>
      <c r="HV1230" s="76"/>
      <c r="HW1230" s="76"/>
      <c r="HX1230" s="76"/>
      <c r="HY1230" s="76"/>
      <c r="HZ1230" s="76"/>
      <c r="IA1230" s="76"/>
      <c r="IB1230" s="76"/>
      <c r="IC1230" s="76"/>
      <c r="ID1230" s="76"/>
      <c r="IE1230" s="76"/>
      <c r="IF1230" s="76"/>
      <c r="IG1230" s="76"/>
      <c r="IH1230" s="76"/>
      <c r="II1230" s="76"/>
      <c r="IJ1230" s="76"/>
      <c r="IK1230" s="76"/>
      <c r="IL1230" s="76"/>
      <c r="IM1230" s="76"/>
      <c r="IN1230" s="76"/>
      <c r="IO1230" s="76"/>
      <c r="IP1230" s="76"/>
      <c r="IQ1230" s="76"/>
      <c r="IR1230" s="76"/>
      <c r="IS1230" s="76"/>
      <c r="IT1230" s="76"/>
      <c r="IU1230" s="76"/>
    </row>
    <row r="1231" spans="1:255" s="61" customFormat="1" ht="15.75" customHeight="1">
      <c r="A1231" s="182"/>
      <c r="B1231" s="182"/>
      <c r="C1231" s="182"/>
      <c r="D1231" s="63" t="s">
        <v>152</v>
      </c>
      <c r="E1231" s="64">
        <f>SUM(E1232:E1232)</f>
        <v>2249.88</v>
      </c>
      <c r="F1231" s="64">
        <f>SUM(F1232:F1232)</f>
        <v>0</v>
      </c>
      <c r="G1231" s="64">
        <f t="shared" si="74"/>
        <v>0</v>
      </c>
      <c r="H1231" s="60"/>
      <c r="I1231" s="60"/>
      <c r="J1231" s="60"/>
      <c r="K1231" s="60"/>
      <c r="M1231" s="76"/>
      <c r="N1231" s="76"/>
      <c r="O1231" s="76"/>
      <c r="P1231" s="76"/>
      <c r="Q1231" s="76"/>
      <c r="R1231" s="76"/>
      <c r="S1231" s="76"/>
      <c r="T1231" s="76"/>
      <c r="U1231" s="76"/>
      <c r="V1231" s="76"/>
      <c r="W1231" s="76"/>
      <c r="X1231" s="76"/>
      <c r="Y1231" s="76"/>
      <c r="Z1231" s="76"/>
      <c r="AA1231" s="76"/>
      <c r="AB1231" s="76"/>
      <c r="AC1231" s="76"/>
      <c r="AD1231" s="76"/>
      <c r="AE1231" s="76"/>
      <c r="AF1231" s="76"/>
      <c r="AG1231" s="76"/>
      <c r="AH1231" s="76"/>
      <c r="AI1231" s="76"/>
      <c r="AJ1231" s="76"/>
      <c r="AK1231" s="76"/>
      <c r="AL1231" s="76"/>
      <c r="AM1231" s="76"/>
      <c r="AN1231" s="76"/>
      <c r="AO1231" s="76"/>
      <c r="AP1231" s="76"/>
      <c r="AQ1231" s="76"/>
      <c r="AR1231" s="76"/>
      <c r="AS1231" s="76"/>
      <c r="AT1231" s="76"/>
      <c r="AU1231" s="76"/>
      <c r="AV1231" s="76"/>
      <c r="AW1231" s="76"/>
      <c r="AX1231" s="76"/>
      <c r="AY1231" s="76"/>
      <c r="AZ1231" s="76"/>
      <c r="BA1231" s="76"/>
      <c r="BB1231" s="76"/>
      <c r="BC1231" s="76"/>
      <c r="BD1231" s="76"/>
      <c r="BE1231" s="76"/>
      <c r="BF1231" s="76"/>
      <c r="BG1231" s="76"/>
      <c r="BH1231" s="76"/>
      <c r="BI1231" s="76"/>
      <c r="BJ1231" s="76"/>
      <c r="BK1231" s="76"/>
      <c r="BL1231" s="76"/>
      <c r="BM1231" s="76"/>
      <c r="BN1231" s="76"/>
      <c r="BO1231" s="76"/>
      <c r="BP1231" s="76"/>
      <c r="BQ1231" s="76"/>
      <c r="BR1231" s="76"/>
      <c r="BS1231" s="76"/>
      <c r="BT1231" s="76"/>
      <c r="BU1231" s="76"/>
      <c r="BV1231" s="76"/>
      <c r="BW1231" s="76"/>
      <c r="BX1231" s="76"/>
      <c r="BY1231" s="76"/>
      <c r="BZ1231" s="76"/>
      <c r="CA1231" s="76"/>
      <c r="CB1231" s="76"/>
      <c r="CC1231" s="76"/>
      <c r="CD1231" s="76"/>
      <c r="CE1231" s="76"/>
      <c r="CF1231" s="76"/>
      <c r="CG1231" s="76"/>
      <c r="CH1231" s="76"/>
      <c r="CI1231" s="76"/>
      <c r="CJ1231" s="76"/>
      <c r="CK1231" s="76"/>
      <c r="CL1231" s="76"/>
      <c r="CM1231" s="76"/>
      <c r="CN1231" s="76"/>
      <c r="CO1231" s="76"/>
      <c r="CP1231" s="76"/>
      <c r="CQ1231" s="76"/>
      <c r="CR1231" s="76"/>
      <c r="CS1231" s="76"/>
      <c r="CT1231" s="76"/>
      <c r="CU1231" s="76"/>
      <c r="CV1231" s="76"/>
      <c r="CW1231" s="76"/>
      <c r="CX1231" s="76"/>
      <c r="CY1231" s="76"/>
      <c r="CZ1231" s="76"/>
      <c r="DA1231" s="76"/>
      <c r="DB1231" s="76"/>
      <c r="DC1231" s="76"/>
      <c r="DD1231" s="76"/>
      <c r="DE1231" s="76"/>
      <c r="DF1231" s="76"/>
      <c r="DG1231" s="76"/>
      <c r="DH1231" s="76"/>
      <c r="DI1231" s="76"/>
      <c r="DJ1231" s="76"/>
      <c r="DK1231" s="76"/>
      <c r="DL1231" s="76"/>
      <c r="DM1231" s="76"/>
      <c r="DN1231" s="76"/>
      <c r="DO1231" s="76"/>
      <c r="DP1231" s="76"/>
      <c r="DQ1231" s="76"/>
      <c r="DR1231" s="76"/>
      <c r="DS1231" s="76"/>
      <c r="DT1231" s="76"/>
      <c r="DU1231" s="76"/>
      <c r="DV1231" s="76"/>
      <c r="DW1231" s="76"/>
      <c r="DX1231" s="76"/>
      <c r="DY1231" s="76"/>
      <c r="DZ1231" s="76"/>
      <c r="EA1231" s="76"/>
      <c r="EB1231" s="76"/>
      <c r="EC1231" s="76"/>
      <c r="ED1231" s="76"/>
      <c r="EE1231" s="76"/>
      <c r="EF1231" s="76"/>
      <c r="EG1231" s="76"/>
      <c r="EH1231" s="76"/>
      <c r="EI1231" s="76"/>
      <c r="EJ1231" s="76"/>
      <c r="EK1231" s="76"/>
      <c r="EL1231" s="76"/>
      <c r="EM1231" s="76"/>
      <c r="EN1231" s="76"/>
      <c r="EO1231" s="76"/>
      <c r="EP1231" s="76"/>
      <c r="EQ1231" s="76"/>
      <c r="ER1231" s="76"/>
      <c r="ES1231" s="76"/>
      <c r="ET1231" s="76"/>
      <c r="EU1231" s="76"/>
      <c r="EV1231" s="76"/>
      <c r="EW1231" s="76"/>
      <c r="EX1231" s="76"/>
      <c r="EY1231" s="76"/>
      <c r="EZ1231" s="76"/>
      <c r="FA1231" s="76"/>
      <c r="FB1231" s="76"/>
      <c r="FC1231" s="76"/>
      <c r="FD1231" s="76"/>
      <c r="FE1231" s="76"/>
      <c r="FF1231" s="76"/>
      <c r="FG1231" s="76"/>
      <c r="FH1231" s="76"/>
      <c r="FI1231" s="76"/>
      <c r="FJ1231" s="76"/>
      <c r="FK1231" s="76"/>
      <c r="FL1231" s="76"/>
      <c r="FM1231" s="76"/>
      <c r="FN1231" s="76"/>
      <c r="FO1231" s="76"/>
      <c r="FP1231" s="76"/>
      <c r="FQ1231" s="76"/>
      <c r="FR1231" s="76"/>
      <c r="FS1231" s="76"/>
      <c r="FT1231" s="76"/>
      <c r="FU1231" s="76"/>
      <c r="FV1231" s="76"/>
      <c r="FW1231" s="76"/>
      <c r="FX1231" s="76"/>
      <c r="FY1231" s="76"/>
      <c r="FZ1231" s="76"/>
      <c r="GA1231" s="76"/>
      <c r="GB1231" s="76"/>
      <c r="GC1231" s="76"/>
      <c r="GD1231" s="76"/>
      <c r="GE1231" s="76"/>
      <c r="GF1231" s="76"/>
      <c r="GG1231" s="76"/>
      <c r="GH1231" s="76"/>
      <c r="GI1231" s="76"/>
      <c r="GJ1231" s="76"/>
      <c r="GK1231" s="76"/>
      <c r="GL1231" s="76"/>
      <c r="GM1231" s="76"/>
      <c r="GN1231" s="76"/>
      <c r="GO1231" s="76"/>
      <c r="GP1231" s="76"/>
      <c r="GQ1231" s="76"/>
      <c r="GR1231" s="76"/>
      <c r="GS1231" s="76"/>
      <c r="GT1231" s="76"/>
      <c r="GU1231" s="76"/>
      <c r="GV1231" s="76"/>
      <c r="GW1231" s="76"/>
      <c r="GX1231" s="76"/>
      <c r="GY1231" s="76"/>
      <c r="GZ1231" s="76"/>
      <c r="HA1231" s="76"/>
      <c r="HB1231" s="76"/>
      <c r="HC1231" s="76"/>
      <c r="HD1231" s="76"/>
      <c r="HE1231" s="76"/>
      <c r="HF1231" s="76"/>
      <c r="HG1231" s="76"/>
      <c r="HH1231" s="76"/>
      <c r="HI1231" s="76"/>
      <c r="HJ1231" s="76"/>
      <c r="HK1231" s="76"/>
      <c r="HL1231" s="76"/>
      <c r="HM1231" s="76"/>
      <c r="HN1231" s="76"/>
      <c r="HO1231" s="76"/>
      <c r="HP1231" s="76"/>
      <c r="HQ1231" s="76"/>
      <c r="HR1231" s="76"/>
      <c r="HS1231" s="76"/>
      <c r="HT1231" s="76"/>
      <c r="HU1231" s="76"/>
      <c r="HV1231" s="76"/>
      <c r="HW1231" s="76"/>
      <c r="HX1231" s="76"/>
      <c r="HY1231" s="76"/>
      <c r="HZ1231" s="76"/>
      <c r="IA1231" s="76"/>
      <c r="IB1231" s="76"/>
      <c r="IC1231" s="76"/>
      <c r="ID1231" s="76"/>
      <c r="IE1231" s="76"/>
      <c r="IF1231" s="76"/>
      <c r="IG1231" s="76"/>
      <c r="IH1231" s="76"/>
      <c r="II1231" s="76"/>
      <c r="IJ1231" s="76"/>
      <c r="IK1231" s="76"/>
      <c r="IL1231" s="76"/>
      <c r="IM1231" s="76"/>
      <c r="IN1231" s="76"/>
      <c r="IO1231" s="76"/>
      <c r="IP1231" s="76"/>
      <c r="IQ1231" s="76"/>
      <c r="IR1231" s="76"/>
      <c r="IS1231" s="76"/>
      <c r="IT1231" s="76"/>
      <c r="IU1231" s="76"/>
    </row>
    <row r="1232" spans="1:11" s="69" customFormat="1" ht="11.25" hidden="1">
      <c r="A1232" s="182"/>
      <c r="B1232" s="182"/>
      <c r="C1232" s="182"/>
      <c r="D1232" s="82" t="s">
        <v>420</v>
      </c>
      <c r="E1232" s="67">
        <v>2249.88</v>
      </c>
      <c r="F1232" s="67">
        <v>0</v>
      </c>
      <c r="G1232" s="67">
        <f t="shared" si="74"/>
        <v>0</v>
      </c>
      <c r="H1232" s="68"/>
      <c r="I1232" s="68"/>
      <c r="J1232" s="68"/>
      <c r="K1232" s="68"/>
    </row>
    <row r="1233" spans="1:11" s="69" customFormat="1" ht="12">
      <c r="A1233" s="182"/>
      <c r="B1233" s="182"/>
      <c r="C1233" s="182"/>
      <c r="D1233" s="63" t="s">
        <v>498</v>
      </c>
      <c r="E1233" s="64">
        <f>SUM(E1234)</f>
        <v>500</v>
      </c>
      <c r="F1233" s="64">
        <f>SUM(F1234)</f>
        <v>0</v>
      </c>
      <c r="G1233" s="67">
        <f>F1233*100/E1233</f>
        <v>0</v>
      </c>
      <c r="H1233" s="68"/>
      <c r="I1233" s="68"/>
      <c r="J1233" s="68"/>
      <c r="K1233" s="68"/>
    </row>
    <row r="1234" spans="1:11" s="69" customFormat="1" ht="11.25">
      <c r="A1234" s="182"/>
      <c r="B1234" s="182"/>
      <c r="C1234" s="182"/>
      <c r="D1234" s="82" t="s">
        <v>420</v>
      </c>
      <c r="E1234" s="67">
        <v>500</v>
      </c>
      <c r="F1234" s="67">
        <v>0</v>
      </c>
      <c r="G1234" s="67">
        <f>F1234*100/E1234</f>
        <v>0</v>
      </c>
      <c r="H1234" s="68"/>
      <c r="I1234" s="68"/>
      <c r="J1234" s="68"/>
      <c r="K1234" s="68"/>
    </row>
    <row r="1235" spans="1:11" s="61" customFormat="1" ht="12">
      <c r="A1235" s="182"/>
      <c r="B1235" s="182"/>
      <c r="C1235" s="182"/>
      <c r="D1235" s="63" t="s">
        <v>158</v>
      </c>
      <c r="E1235" s="64">
        <f>SUM(E1236)</f>
        <v>150</v>
      </c>
      <c r="F1235" s="64">
        <f>SUM(F1236)</f>
        <v>0</v>
      </c>
      <c r="G1235" s="67">
        <f t="shared" si="74"/>
        <v>0</v>
      </c>
      <c r="H1235" s="60"/>
      <c r="I1235" s="60"/>
      <c r="J1235" s="60"/>
      <c r="K1235" s="60"/>
    </row>
    <row r="1236" spans="1:11" s="69" customFormat="1" ht="11.25">
      <c r="A1236" s="182"/>
      <c r="B1236" s="182"/>
      <c r="C1236" s="182"/>
      <c r="D1236" s="82" t="s">
        <v>420</v>
      </c>
      <c r="E1236" s="67">
        <v>150</v>
      </c>
      <c r="F1236" s="67">
        <v>0</v>
      </c>
      <c r="G1236" s="67">
        <f t="shared" si="74"/>
        <v>0</v>
      </c>
      <c r="H1236" s="68"/>
      <c r="I1236" s="68"/>
      <c r="J1236" s="68"/>
      <c r="K1236" s="68"/>
    </row>
    <row r="1237" spans="1:255" s="61" customFormat="1" ht="12">
      <c r="A1237" s="182"/>
      <c r="B1237" s="182"/>
      <c r="C1237" s="182"/>
      <c r="D1237" s="63" t="s">
        <v>106</v>
      </c>
      <c r="E1237" s="64">
        <f>SUM(E1238)</f>
        <v>6000</v>
      </c>
      <c r="F1237" s="64">
        <f>SUM(F1238)</f>
        <v>5587.96</v>
      </c>
      <c r="G1237" s="64">
        <f t="shared" si="74"/>
        <v>93.13266666666667</v>
      </c>
      <c r="H1237" s="60"/>
      <c r="I1237" s="60"/>
      <c r="J1237" s="60"/>
      <c r="K1237" s="60"/>
      <c r="M1237" s="76"/>
      <c r="N1237" s="76"/>
      <c r="O1237" s="76"/>
      <c r="P1237" s="76"/>
      <c r="Q1237" s="76"/>
      <c r="R1237" s="76"/>
      <c r="S1237" s="76"/>
      <c r="T1237" s="76"/>
      <c r="U1237" s="76"/>
      <c r="V1237" s="76"/>
      <c r="W1237" s="76"/>
      <c r="X1237" s="76"/>
      <c r="Y1237" s="76"/>
      <c r="Z1237" s="76"/>
      <c r="AA1237" s="76"/>
      <c r="AB1237" s="76"/>
      <c r="AC1237" s="76"/>
      <c r="AD1237" s="76"/>
      <c r="AE1237" s="76"/>
      <c r="AF1237" s="76"/>
      <c r="AG1237" s="76"/>
      <c r="AH1237" s="76"/>
      <c r="AI1237" s="76"/>
      <c r="AJ1237" s="76"/>
      <c r="AK1237" s="76"/>
      <c r="AL1237" s="76"/>
      <c r="AM1237" s="76"/>
      <c r="AN1237" s="76"/>
      <c r="AO1237" s="76"/>
      <c r="AP1237" s="76"/>
      <c r="AQ1237" s="76"/>
      <c r="AR1237" s="76"/>
      <c r="AS1237" s="76"/>
      <c r="AT1237" s="76"/>
      <c r="AU1237" s="76"/>
      <c r="AV1237" s="76"/>
      <c r="AW1237" s="76"/>
      <c r="AX1237" s="76"/>
      <c r="AY1237" s="76"/>
      <c r="AZ1237" s="76"/>
      <c r="BA1237" s="76"/>
      <c r="BB1237" s="76"/>
      <c r="BC1237" s="76"/>
      <c r="BD1237" s="76"/>
      <c r="BE1237" s="76"/>
      <c r="BF1237" s="76"/>
      <c r="BG1237" s="76"/>
      <c r="BH1237" s="76"/>
      <c r="BI1237" s="76"/>
      <c r="BJ1237" s="76"/>
      <c r="BK1237" s="76"/>
      <c r="BL1237" s="76"/>
      <c r="BM1237" s="76"/>
      <c r="BN1237" s="76"/>
      <c r="BO1237" s="76"/>
      <c r="BP1237" s="76"/>
      <c r="BQ1237" s="76"/>
      <c r="BR1237" s="76"/>
      <c r="BS1237" s="76"/>
      <c r="BT1237" s="76"/>
      <c r="BU1237" s="76"/>
      <c r="BV1237" s="76"/>
      <c r="BW1237" s="76"/>
      <c r="BX1237" s="76"/>
      <c r="BY1237" s="76"/>
      <c r="BZ1237" s="76"/>
      <c r="CA1237" s="76"/>
      <c r="CB1237" s="76"/>
      <c r="CC1237" s="76"/>
      <c r="CD1237" s="76"/>
      <c r="CE1237" s="76"/>
      <c r="CF1237" s="76"/>
      <c r="CG1237" s="76"/>
      <c r="CH1237" s="76"/>
      <c r="CI1237" s="76"/>
      <c r="CJ1237" s="76"/>
      <c r="CK1237" s="76"/>
      <c r="CL1237" s="76"/>
      <c r="CM1237" s="76"/>
      <c r="CN1237" s="76"/>
      <c r="CO1237" s="76"/>
      <c r="CP1237" s="76"/>
      <c r="CQ1237" s="76"/>
      <c r="CR1237" s="76"/>
      <c r="CS1237" s="76"/>
      <c r="CT1237" s="76"/>
      <c r="CU1237" s="76"/>
      <c r="CV1237" s="76"/>
      <c r="CW1237" s="76"/>
      <c r="CX1237" s="76"/>
      <c r="CY1237" s="76"/>
      <c r="CZ1237" s="76"/>
      <c r="DA1237" s="76"/>
      <c r="DB1237" s="76"/>
      <c r="DC1237" s="76"/>
      <c r="DD1237" s="76"/>
      <c r="DE1237" s="76"/>
      <c r="DF1237" s="76"/>
      <c r="DG1237" s="76"/>
      <c r="DH1237" s="76"/>
      <c r="DI1237" s="76"/>
      <c r="DJ1237" s="76"/>
      <c r="DK1237" s="76"/>
      <c r="DL1237" s="76"/>
      <c r="DM1237" s="76"/>
      <c r="DN1237" s="76"/>
      <c r="DO1237" s="76"/>
      <c r="DP1237" s="76"/>
      <c r="DQ1237" s="76"/>
      <c r="DR1237" s="76"/>
      <c r="DS1237" s="76"/>
      <c r="DT1237" s="76"/>
      <c r="DU1237" s="76"/>
      <c r="DV1237" s="76"/>
      <c r="DW1237" s="76"/>
      <c r="DX1237" s="76"/>
      <c r="DY1237" s="76"/>
      <c r="DZ1237" s="76"/>
      <c r="EA1237" s="76"/>
      <c r="EB1237" s="76"/>
      <c r="EC1237" s="76"/>
      <c r="ED1237" s="76"/>
      <c r="EE1237" s="76"/>
      <c r="EF1237" s="76"/>
      <c r="EG1237" s="76"/>
      <c r="EH1237" s="76"/>
      <c r="EI1237" s="76"/>
      <c r="EJ1237" s="76"/>
      <c r="EK1237" s="76"/>
      <c r="EL1237" s="76"/>
      <c r="EM1237" s="76"/>
      <c r="EN1237" s="76"/>
      <c r="EO1237" s="76"/>
      <c r="EP1237" s="76"/>
      <c r="EQ1237" s="76"/>
      <c r="ER1237" s="76"/>
      <c r="ES1237" s="76"/>
      <c r="ET1237" s="76"/>
      <c r="EU1237" s="76"/>
      <c r="EV1237" s="76"/>
      <c r="EW1237" s="76"/>
      <c r="EX1237" s="76"/>
      <c r="EY1237" s="76"/>
      <c r="EZ1237" s="76"/>
      <c r="FA1237" s="76"/>
      <c r="FB1237" s="76"/>
      <c r="FC1237" s="76"/>
      <c r="FD1237" s="76"/>
      <c r="FE1237" s="76"/>
      <c r="FF1237" s="76"/>
      <c r="FG1237" s="76"/>
      <c r="FH1237" s="76"/>
      <c r="FI1237" s="76"/>
      <c r="FJ1237" s="76"/>
      <c r="FK1237" s="76"/>
      <c r="FL1237" s="76"/>
      <c r="FM1237" s="76"/>
      <c r="FN1237" s="76"/>
      <c r="FO1237" s="76"/>
      <c r="FP1237" s="76"/>
      <c r="FQ1237" s="76"/>
      <c r="FR1237" s="76"/>
      <c r="FS1237" s="76"/>
      <c r="FT1237" s="76"/>
      <c r="FU1237" s="76"/>
      <c r="FV1237" s="76"/>
      <c r="FW1237" s="76"/>
      <c r="FX1237" s="76"/>
      <c r="FY1237" s="76"/>
      <c r="FZ1237" s="76"/>
      <c r="GA1237" s="76"/>
      <c r="GB1237" s="76"/>
      <c r="GC1237" s="76"/>
      <c r="GD1237" s="76"/>
      <c r="GE1237" s="76"/>
      <c r="GF1237" s="76"/>
      <c r="GG1237" s="76"/>
      <c r="GH1237" s="76"/>
      <c r="GI1237" s="76"/>
      <c r="GJ1237" s="76"/>
      <c r="GK1237" s="76"/>
      <c r="GL1237" s="76"/>
      <c r="GM1237" s="76"/>
      <c r="GN1237" s="76"/>
      <c r="GO1237" s="76"/>
      <c r="GP1237" s="76"/>
      <c r="GQ1237" s="76"/>
      <c r="GR1237" s="76"/>
      <c r="GS1237" s="76"/>
      <c r="GT1237" s="76"/>
      <c r="GU1237" s="76"/>
      <c r="GV1237" s="76"/>
      <c r="GW1237" s="76"/>
      <c r="GX1237" s="76"/>
      <c r="GY1237" s="76"/>
      <c r="GZ1237" s="76"/>
      <c r="HA1237" s="76"/>
      <c r="HB1237" s="76"/>
      <c r="HC1237" s="76"/>
      <c r="HD1237" s="76"/>
      <c r="HE1237" s="76"/>
      <c r="HF1237" s="76"/>
      <c r="HG1237" s="76"/>
      <c r="HH1237" s="76"/>
      <c r="HI1237" s="76"/>
      <c r="HJ1237" s="76"/>
      <c r="HK1237" s="76"/>
      <c r="HL1237" s="76"/>
      <c r="HM1237" s="76"/>
      <c r="HN1237" s="76"/>
      <c r="HO1237" s="76"/>
      <c r="HP1237" s="76"/>
      <c r="HQ1237" s="76"/>
      <c r="HR1237" s="76"/>
      <c r="HS1237" s="76"/>
      <c r="HT1237" s="76"/>
      <c r="HU1237" s="76"/>
      <c r="HV1237" s="76"/>
      <c r="HW1237" s="76"/>
      <c r="HX1237" s="76"/>
      <c r="HY1237" s="76"/>
      <c r="HZ1237" s="76"/>
      <c r="IA1237" s="76"/>
      <c r="IB1237" s="76"/>
      <c r="IC1237" s="76"/>
      <c r="ID1237" s="76"/>
      <c r="IE1237" s="76"/>
      <c r="IF1237" s="76"/>
      <c r="IG1237" s="76"/>
      <c r="IH1237" s="76"/>
      <c r="II1237" s="76"/>
      <c r="IJ1237" s="76"/>
      <c r="IK1237" s="76"/>
      <c r="IL1237" s="76"/>
      <c r="IM1237" s="76"/>
      <c r="IN1237" s="76"/>
      <c r="IO1237" s="76"/>
      <c r="IP1237" s="76"/>
      <c r="IQ1237" s="76"/>
      <c r="IR1237" s="76"/>
      <c r="IS1237" s="76"/>
      <c r="IT1237" s="76"/>
      <c r="IU1237" s="76"/>
    </row>
    <row r="1238" spans="1:11" s="69" customFormat="1" ht="11.25">
      <c r="A1238" s="182"/>
      <c r="B1238" s="182"/>
      <c r="C1238" s="182"/>
      <c r="D1238" s="82" t="s">
        <v>420</v>
      </c>
      <c r="E1238" s="67">
        <v>6000</v>
      </c>
      <c r="F1238" s="67">
        <v>5587.96</v>
      </c>
      <c r="G1238" s="67">
        <f t="shared" si="74"/>
        <v>93.13266666666667</v>
      </c>
      <c r="H1238" s="68"/>
      <c r="I1238" s="68"/>
      <c r="J1238" s="68"/>
      <c r="K1238" s="68"/>
    </row>
    <row r="1239" spans="1:255" s="61" customFormat="1" ht="12">
      <c r="A1239" s="182"/>
      <c r="B1239" s="182"/>
      <c r="C1239" s="182"/>
      <c r="D1239" s="63" t="s">
        <v>501</v>
      </c>
      <c r="E1239" s="64">
        <v>400</v>
      </c>
      <c r="F1239" s="64">
        <v>12.1</v>
      </c>
      <c r="G1239" s="64">
        <f t="shared" si="74"/>
        <v>3.025</v>
      </c>
      <c r="H1239" s="60"/>
      <c r="I1239" s="60"/>
      <c r="J1239" s="60"/>
      <c r="K1239" s="60"/>
      <c r="M1239" s="76"/>
      <c r="N1239" s="76"/>
      <c r="O1239" s="76"/>
      <c r="P1239" s="76"/>
      <c r="Q1239" s="76"/>
      <c r="R1239" s="76"/>
      <c r="S1239" s="76"/>
      <c r="T1239" s="76"/>
      <c r="U1239" s="76"/>
      <c r="V1239" s="76"/>
      <c r="W1239" s="76"/>
      <c r="X1239" s="76"/>
      <c r="Y1239" s="76"/>
      <c r="Z1239" s="76"/>
      <c r="AA1239" s="76"/>
      <c r="AB1239" s="76"/>
      <c r="AC1239" s="76"/>
      <c r="AD1239" s="76"/>
      <c r="AE1239" s="76"/>
      <c r="AF1239" s="76"/>
      <c r="AG1239" s="76"/>
      <c r="AH1239" s="76"/>
      <c r="AI1239" s="76"/>
      <c r="AJ1239" s="76"/>
      <c r="AK1239" s="76"/>
      <c r="AL1239" s="76"/>
      <c r="AM1239" s="76"/>
      <c r="AN1239" s="76"/>
      <c r="AO1239" s="76"/>
      <c r="AP1239" s="76"/>
      <c r="AQ1239" s="76"/>
      <c r="AR1239" s="76"/>
      <c r="AS1239" s="76"/>
      <c r="AT1239" s="76"/>
      <c r="AU1239" s="76"/>
      <c r="AV1239" s="76"/>
      <c r="AW1239" s="76"/>
      <c r="AX1239" s="76"/>
      <c r="AY1239" s="76"/>
      <c r="AZ1239" s="76"/>
      <c r="BA1239" s="76"/>
      <c r="BB1239" s="76"/>
      <c r="BC1239" s="76"/>
      <c r="BD1239" s="76"/>
      <c r="BE1239" s="76"/>
      <c r="BF1239" s="76"/>
      <c r="BG1239" s="76"/>
      <c r="BH1239" s="76"/>
      <c r="BI1239" s="76"/>
      <c r="BJ1239" s="76"/>
      <c r="BK1239" s="76"/>
      <c r="BL1239" s="76"/>
      <c r="BM1239" s="76"/>
      <c r="BN1239" s="76"/>
      <c r="BO1239" s="76"/>
      <c r="BP1239" s="76"/>
      <c r="BQ1239" s="76"/>
      <c r="BR1239" s="76"/>
      <c r="BS1239" s="76"/>
      <c r="BT1239" s="76"/>
      <c r="BU1239" s="76"/>
      <c r="BV1239" s="76"/>
      <c r="BW1239" s="76"/>
      <c r="BX1239" s="76"/>
      <c r="BY1239" s="76"/>
      <c r="BZ1239" s="76"/>
      <c r="CA1239" s="76"/>
      <c r="CB1239" s="76"/>
      <c r="CC1239" s="76"/>
      <c r="CD1239" s="76"/>
      <c r="CE1239" s="76"/>
      <c r="CF1239" s="76"/>
      <c r="CG1239" s="76"/>
      <c r="CH1239" s="76"/>
      <c r="CI1239" s="76"/>
      <c r="CJ1239" s="76"/>
      <c r="CK1239" s="76"/>
      <c r="CL1239" s="76"/>
      <c r="CM1239" s="76"/>
      <c r="CN1239" s="76"/>
      <c r="CO1239" s="76"/>
      <c r="CP1239" s="76"/>
      <c r="CQ1239" s="76"/>
      <c r="CR1239" s="76"/>
      <c r="CS1239" s="76"/>
      <c r="CT1239" s="76"/>
      <c r="CU1239" s="76"/>
      <c r="CV1239" s="76"/>
      <c r="CW1239" s="76"/>
      <c r="CX1239" s="76"/>
      <c r="CY1239" s="76"/>
      <c r="CZ1239" s="76"/>
      <c r="DA1239" s="76"/>
      <c r="DB1239" s="76"/>
      <c r="DC1239" s="76"/>
      <c r="DD1239" s="76"/>
      <c r="DE1239" s="76"/>
      <c r="DF1239" s="76"/>
      <c r="DG1239" s="76"/>
      <c r="DH1239" s="76"/>
      <c r="DI1239" s="76"/>
      <c r="DJ1239" s="76"/>
      <c r="DK1239" s="76"/>
      <c r="DL1239" s="76"/>
      <c r="DM1239" s="76"/>
      <c r="DN1239" s="76"/>
      <c r="DO1239" s="76"/>
      <c r="DP1239" s="76"/>
      <c r="DQ1239" s="76"/>
      <c r="DR1239" s="76"/>
      <c r="DS1239" s="76"/>
      <c r="DT1239" s="76"/>
      <c r="DU1239" s="76"/>
      <c r="DV1239" s="76"/>
      <c r="DW1239" s="76"/>
      <c r="DX1239" s="76"/>
      <c r="DY1239" s="76"/>
      <c r="DZ1239" s="76"/>
      <c r="EA1239" s="76"/>
      <c r="EB1239" s="76"/>
      <c r="EC1239" s="76"/>
      <c r="ED1239" s="76"/>
      <c r="EE1239" s="76"/>
      <c r="EF1239" s="76"/>
      <c r="EG1239" s="76"/>
      <c r="EH1239" s="76"/>
      <c r="EI1239" s="76"/>
      <c r="EJ1239" s="76"/>
      <c r="EK1239" s="76"/>
      <c r="EL1239" s="76"/>
      <c r="EM1239" s="76"/>
      <c r="EN1239" s="76"/>
      <c r="EO1239" s="76"/>
      <c r="EP1239" s="76"/>
      <c r="EQ1239" s="76"/>
      <c r="ER1239" s="76"/>
      <c r="ES1239" s="76"/>
      <c r="ET1239" s="76"/>
      <c r="EU1239" s="76"/>
      <c r="EV1239" s="76"/>
      <c r="EW1239" s="76"/>
      <c r="EX1239" s="76"/>
      <c r="EY1239" s="76"/>
      <c r="EZ1239" s="76"/>
      <c r="FA1239" s="76"/>
      <c r="FB1239" s="76"/>
      <c r="FC1239" s="76"/>
      <c r="FD1239" s="76"/>
      <c r="FE1239" s="76"/>
      <c r="FF1239" s="76"/>
      <c r="FG1239" s="76"/>
      <c r="FH1239" s="76"/>
      <c r="FI1239" s="76"/>
      <c r="FJ1239" s="76"/>
      <c r="FK1239" s="76"/>
      <c r="FL1239" s="76"/>
      <c r="FM1239" s="76"/>
      <c r="FN1239" s="76"/>
      <c r="FO1239" s="76"/>
      <c r="FP1239" s="76"/>
      <c r="FQ1239" s="76"/>
      <c r="FR1239" s="76"/>
      <c r="FS1239" s="76"/>
      <c r="FT1239" s="76"/>
      <c r="FU1239" s="76"/>
      <c r="FV1239" s="76"/>
      <c r="FW1239" s="76"/>
      <c r="FX1239" s="76"/>
      <c r="FY1239" s="76"/>
      <c r="FZ1239" s="76"/>
      <c r="GA1239" s="76"/>
      <c r="GB1239" s="76"/>
      <c r="GC1239" s="76"/>
      <c r="GD1239" s="76"/>
      <c r="GE1239" s="76"/>
      <c r="GF1239" s="76"/>
      <c r="GG1239" s="76"/>
      <c r="GH1239" s="76"/>
      <c r="GI1239" s="76"/>
      <c r="GJ1239" s="76"/>
      <c r="GK1239" s="76"/>
      <c r="GL1239" s="76"/>
      <c r="GM1239" s="76"/>
      <c r="GN1239" s="76"/>
      <c r="GO1239" s="76"/>
      <c r="GP1239" s="76"/>
      <c r="GQ1239" s="76"/>
      <c r="GR1239" s="76"/>
      <c r="GS1239" s="76"/>
      <c r="GT1239" s="76"/>
      <c r="GU1239" s="76"/>
      <c r="GV1239" s="76"/>
      <c r="GW1239" s="76"/>
      <c r="GX1239" s="76"/>
      <c r="GY1239" s="76"/>
      <c r="GZ1239" s="76"/>
      <c r="HA1239" s="76"/>
      <c r="HB1239" s="76"/>
      <c r="HC1239" s="76"/>
      <c r="HD1239" s="76"/>
      <c r="HE1239" s="76"/>
      <c r="HF1239" s="76"/>
      <c r="HG1239" s="76"/>
      <c r="HH1239" s="76"/>
      <c r="HI1239" s="76"/>
      <c r="HJ1239" s="76"/>
      <c r="HK1239" s="76"/>
      <c r="HL1239" s="76"/>
      <c r="HM1239" s="76"/>
      <c r="HN1239" s="76"/>
      <c r="HO1239" s="76"/>
      <c r="HP1239" s="76"/>
      <c r="HQ1239" s="76"/>
      <c r="HR1239" s="76"/>
      <c r="HS1239" s="76"/>
      <c r="HT1239" s="76"/>
      <c r="HU1239" s="76"/>
      <c r="HV1239" s="76"/>
      <c r="HW1239" s="76"/>
      <c r="HX1239" s="76"/>
      <c r="HY1239" s="76"/>
      <c r="HZ1239" s="76"/>
      <c r="IA1239" s="76"/>
      <c r="IB1239" s="76"/>
      <c r="IC1239" s="76"/>
      <c r="ID1239" s="76"/>
      <c r="IE1239" s="76"/>
      <c r="IF1239" s="76"/>
      <c r="IG1239" s="76"/>
      <c r="IH1239" s="76"/>
      <c r="II1239" s="76"/>
      <c r="IJ1239" s="76"/>
      <c r="IK1239" s="76"/>
      <c r="IL1239" s="76"/>
      <c r="IM1239" s="76"/>
      <c r="IN1239" s="76"/>
      <c r="IO1239" s="76"/>
      <c r="IP1239" s="76"/>
      <c r="IQ1239" s="76"/>
      <c r="IR1239" s="76"/>
      <c r="IS1239" s="76"/>
      <c r="IT1239" s="76"/>
      <c r="IU1239" s="76"/>
    </row>
    <row r="1240" spans="1:255" s="61" customFormat="1" ht="24">
      <c r="A1240" s="182"/>
      <c r="B1240" s="182"/>
      <c r="C1240" s="182"/>
      <c r="D1240" s="63" t="s">
        <v>47</v>
      </c>
      <c r="E1240" s="64">
        <f>SUM(E1241)</f>
        <v>3411</v>
      </c>
      <c r="F1240" s="64">
        <f>SUM(F1241)</f>
        <v>3022.6</v>
      </c>
      <c r="G1240" s="64">
        <f t="shared" si="74"/>
        <v>88.61330987980064</v>
      </c>
      <c r="H1240" s="60"/>
      <c r="I1240" s="60"/>
      <c r="J1240" s="60"/>
      <c r="K1240" s="60"/>
      <c r="M1240" s="76"/>
      <c r="N1240" s="76"/>
      <c r="O1240" s="76"/>
      <c r="P1240" s="76"/>
      <c r="Q1240" s="76"/>
      <c r="R1240" s="76"/>
      <c r="S1240" s="76"/>
      <c r="T1240" s="76"/>
      <c r="U1240" s="76"/>
      <c r="V1240" s="76"/>
      <c r="W1240" s="76"/>
      <c r="X1240" s="76"/>
      <c r="Y1240" s="76"/>
      <c r="Z1240" s="76"/>
      <c r="AA1240" s="76"/>
      <c r="AB1240" s="76"/>
      <c r="AC1240" s="76"/>
      <c r="AD1240" s="76"/>
      <c r="AE1240" s="76"/>
      <c r="AF1240" s="76"/>
      <c r="AG1240" s="76"/>
      <c r="AH1240" s="76"/>
      <c r="AI1240" s="76"/>
      <c r="AJ1240" s="76"/>
      <c r="AK1240" s="76"/>
      <c r="AL1240" s="76"/>
      <c r="AM1240" s="76"/>
      <c r="AN1240" s="76"/>
      <c r="AO1240" s="76"/>
      <c r="AP1240" s="76"/>
      <c r="AQ1240" s="76"/>
      <c r="AR1240" s="76"/>
      <c r="AS1240" s="76"/>
      <c r="AT1240" s="76"/>
      <c r="AU1240" s="76"/>
      <c r="AV1240" s="76"/>
      <c r="AW1240" s="76"/>
      <c r="AX1240" s="76"/>
      <c r="AY1240" s="76"/>
      <c r="AZ1240" s="76"/>
      <c r="BA1240" s="76"/>
      <c r="BB1240" s="76"/>
      <c r="BC1240" s="76"/>
      <c r="BD1240" s="76"/>
      <c r="BE1240" s="76"/>
      <c r="BF1240" s="76"/>
      <c r="BG1240" s="76"/>
      <c r="BH1240" s="76"/>
      <c r="BI1240" s="76"/>
      <c r="BJ1240" s="76"/>
      <c r="BK1240" s="76"/>
      <c r="BL1240" s="76"/>
      <c r="BM1240" s="76"/>
      <c r="BN1240" s="76"/>
      <c r="BO1240" s="76"/>
      <c r="BP1240" s="76"/>
      <c r="BQ1240" s="76"/>
      <c r="BR1240" s="76"/>
      <c r="BS1240" s="76"/>
      <c r="BT1240" s="76"/>
      <c r="BU1240" s="76"/>
      <c r="BV1240" s="76"/>
      <c r="BW1240" s="76"/>
      <c r="BX1240" s="76"/>
      <c r="BY1240" s="76"/>
      <c r="BZ1240" s="76"/>
      <c r="CA1240" s="76"/>
      <c r="CB1240" s="76"/>
      <c r="CC1240" s="76"/>
      <c r="CD1240" s="76"/>
      <c r="CE1240" s="76"/>
      <c r="CF1240" s="76"/>
      <c r="CG1240" s="76"/>
      <c r="CH1240" s="76"/>
      <c r="CI1240" s="76"/>
      <c r="CJ1240" s="76"/>
      <c r="CK1240" s="76"/>
      <c r="CL1240" s="76"/>
      <c r="CM1240" s="76"/>
      <c r="CN1240" s="76"/>
      <c r="CO1240" s="76"/>
      <c r="CP1240" s="76"/>
      <c r="CQ1240" s="76"/>
      <c r="CR1240" s="76"/>
      <c r="CS1240" s="76"/>
      <c r="CT1240" s="76"/>
      <c r="CU1240" s="76"/>
      <c r="CV1240" s="76"/>
      <c r="CW1240" s="76"/>
      <c r="CX1240" s="76"/>
      <c r="CY1240" s="76"/>
      <c r="CZ1240" s="76"/>
      <c r="DA1240" s="76"/>
      <c r="DB1240" s="76"/>
      <c r="DC1240" s="76"/>
      <c r="DD1240" s="76"/>
      <c r="DE1240" s="76"/>
      <c r="DF1240" s="76"/>
      <c r="DG1240" s="76"/>
      <c r="DH1240" s="76"/>
      <c r="DI1240" s="76"/>
      <c r="DJ1240" s="76"/>
      <c r="DK1240" s="76"/>
      <c r="DL1240" s="76"/>
      <c r="DM1240" s="76"/>
      <c r="DN1240" s="76"/>
      <c r="DO1240" s="76"/>
      <c r="DP1240" s="76"/>
      <c r="DQ1240" s="76"/>
      <c r="DR1240" s="76"/>
      <c r="DS1240" s="76"/>
      <c r="DT1240" s="76"/>
      <c r="DU1240" s="76"/>
      <c r="DV1240" s="76"/>
      <c r="DW1240" s="76"/>
      <c r="DX1240" s="76"/>
      <c r="DY1240" s="76"/>
      <c r="DZ1240" s="76"/>
      <c r="EA1240" s="76"/>
      <c r="EB1240" s="76"/>
      <c r="EC1240" s="76"/>
      <c r="ED1240" s="76"/>
      <c r="EE1240" s="76"/>
      <c r="EF1240" s="76"/>
      <c r="EG1240" s="76"/>
      <c r="EH1240" s="76"/>
      <c r="EI1240" s="76"/>
      <c r="EJ1240" s="76"/>
      <c r="EK1240" s="76"/>
      <c r="EL1240" s="76"/>
      <c r="EM1240" s="76"/>
      <c r="EN1240" s="76"/>
      <c r="EO1240" s="76"/>
      <c r="EP1240" s="76"/>
      <c r="EQ1240" s="76"/>
      <c r="ER1240" s="76"/>
      <c r="ES1240" s="76"/>
      <c r="ET1240" s="76"/>
      <c r="EU1240" s="76"/>
      <c r="EV1240" s="76"/>
      <c r="EW1240" s="76"/>
      <c r="EX1240" s="76"/>
      <c r="EY1240" s="76"/>
      <c r="EZ1240" s="76"/>
      <c r="FA1240" s="76"/>
      <c r="FB1240" s="76"/>
      <c r="FC1240" s="76"/>
      <c r="FD1240" s="76"/>
      <c r="FE1240" s="76"/>
      <c r="FF1240" s="76"/>
      <c r="FG1240" s="76"/>
      <c r="FH1240" s="76"/>
      <c r="FI1240" s="76"/>
      <c r="FJ1240" s="76"/>
      <c r="FK1240" s="76"/>
      <c r="FL1240" s="76"/>
      <c r="FM1240" s="76"/>
      <c r="FN1240" s="76"/>
      <c r="FO1240" s="76"/>
      <c r="FP1240" s="76"/>
      <c r="FQ1240" s="76"/>
      <c r="FR1240" s="76"/>
      <c r="FS1240" s="76"/>
      <c r="FT1240" s="76"/>
      <c r="FU1240" s="76"/>
      <c r="FV1240" s="76"/>
      <c r="FW1240" s="76"/>
      <c r="FX1240" s="76"/>
      <c r="FY1240" s="76"/>
      <c r="FZ1240" s="76"/>
      <c r="GA1240" s="76"/>
      <c r="GB1240" s="76"/>
      <c r="GC1240" s="76"/>
      <c r="GD1240" s="76"/>
      <c r="GE1240" s="76"/>
      <c r="GF1240" s="76"/>
      <c r="GG1240" s="76"/>
      <c r="GH1240" s="76"/>
      <c r="GI1240" s="76"/>
      <c r="GJ1240" s="76"/>
      <c r="GK1240" s="76"/>
      <c r="GL1240" s="76"/>
      <c r="GM1240" s="76"/>
      <c r="GN1240" s="76"/>
      <c r="GO1240" s="76"/>
      <c r="GP1240" s="76"/>
      <c r="GQ1240" s="76"/>
      <c r="GR1240" s="76"/>
      <c r="GS1240" s="76"/>
      <c r="GT1240" s="76"/>
      <c r="GU1240" s="76"/>
      <c r="GV1240" s="76"/>
      <c r="GW1240" s="76"/>
      <c r="GX1240" s="76"/>
      <c r="GY1240" s="76"/>
      <c r="GZ1240" s="76"/>
      <c r="HA1240" s="76"/>
      <c r="HB1240" s="76"/>
      <c r="HC1240" s="76"/>
      <c r="HD1240" s="76"/>
      <c r="HE1240" s="76"/>
      <c r="HF1240" s="76"/>
      <c r="HG1240" s="76"/>
      <c r="HH1240" s="76"/>
      <c r="HI1240" s="76"/>
      <c r="HJ1240" s="76"/>
      <c r="HK1240" s="76"/>
      <c r="HL1240" s="76"/>
      <c r="HM1240" s="76"/>
      <c r="HN1240" s="76"/>
      <c r="HO1240" s="76"/>
      <c r="HP1240" s="76"/>
      <c r="HQ1240" s="76"/>
      <c r="HR1240" s="76"/>
      <c r="HS1240" s="76"/>
      <c r="HT1240" s="76"/>
      <c r="HU1240" s="76"/>
      <c r="HV1240" s="76"/>
      <c r="HW1240" s="76"/>
      <c r="HX1240" s="76"/>
      <c r="HY1240" s="76"/>
      <c r="HZ1240" s="76"/>
      <c r="IA1240" s="76"/>
      <c r="IB1240" s="76"/>
      <c r="IC1240" s="76"/>
      <c r="ID1240" s="76"/>
      <c r="IE1240" s="76"/>
      <c r="IF1240" s="76"/>
      <c r="IG1240" s="76"/>
      <c r="IH1240" s="76"/>
      <c r="II1240" s="76"/>
      <c r="IJ1240" s="76"/>
      <c r="IK1240" s="76"/>
      <c r="IL1240" s="76"/>
      <c r="IM1240" s="76"/>
      <c r="IN1240" s="76"/>
      <c r="IO1240" s="76"/>
      <c r="IP1240" s="76"/>
      <c r="IQ1240" s="76"/>
      <c r="IR1240" s="76"/>
      <c r="IS1240" s="76"/>
      <c r="IT1240" s="76"/>
      <c r="IU1240" s="76"/>
    </row>
    <row r="1241" spans="1:255" s="69" customFormat="1" ht="12">
      <c r="A1241" s="182"/>
      <c r="B1241" s="182"/>
      <c r="C1241" s="182"/>
      <c r="D1241" s="82" t="s">
        <v>420</v>
      </c>
      <c r="E1241" s="67">
        <v>3411</v>
      </c>
      <c r="F1241" s="67">
        <v>3022.6</v>
      </c>
      <c r="G1241" s="64">
        <f t="shared" si="74"/>
        <v>88.61330987980064</v>
      </c>
      <c r="H1241" s="68"/>
      <c r="I1241" s="68"/>
      <c r="J1241" s="68"/>
      <c r="K1241" s="68"/>
      <c r="M1241" s="106"/>
      <c r="N1241" s="106"/>
      <c r="O1241" s="106"/>
      <c r="P1241" s="106"/>
      <c r="Q1241" s="106"/>
      <c r="R1241" s="106"/>
      <c r="S1241" s="106"/>
      <c r="T1241" s="106"/>
      <c r="U1241" s="106"/>
      <c r="V1241" s="106"/>
      <c r="W1241" s="106"/>
      <c r="X1241" s="106"/>
      <c r="Y1241" s="106"/>
      <c r="Z1241" s="106"/>
      <c r="AA1241" s="106"/>
      <c r="AB1241" s="106"/>
      <c r="AC1241" s="106"/>
      <c r="AD1241" s="106"/>
      <c r="AE1241" s="106"/>
      <c r="AF1241" s="106"/>
      <c r="AG1241" s="106"/>
      <c r="AH1241" s="106"/>
      <c r="AI1241" s="106"/>
      <c r="AJ1241" s="106"/>
      <c r="AK1241" s="106"/>
      <c r="AL1241" s="106"/>
      <c r="AM1241" s="106"/>
      <c r="AN1241" s="106"/>
      <c r="AO1241" s="106"/>
      <c r="AP1241" s="106"/>
      <c r="AQ1241" s="106"/>
      <c r="AR1241" s="106"/>
      <c r="AS1241" s="106"/>
      <c r="AT1241" s="106"/>
      <c r="AU1241" s="106"/>
      <c r="AV1241" s="106"/>
      <c r="AW1241" s="106"/>
      <c r="AX1241" s="106"/>
      <c r="AY1241" s="106"/>
      <c r="AZ1241" s="106"/>
      <c r="BA1241" s="106"/>
      <c r="BB1241" s="106"/>
      <c r="BC1241" s="106"/>
      <c r="BD1241" s="106"/>
      <c r="BE1241" s="106"/>
      <c r="BF1241" s="106"/>
      <c r="BG1241" s="106"/>
      <c r="BH1241" s="106"/>
      <c r="BI1241" s="106"/>
      <c r="BJ1241" s="106"/>
      <c r="BK1241" s="106"/>
      <c r="BL1241" s="106"/>
      <c r="BM1241" s="106"/>
      <c r="BN1241" s="106"/>
      <c r="BO1241" s="106"/>
      <c r="BP1241" s="106"/>
      <c r="BQ1241" s="106"/>
      <c r="BR1241" s="106"/>
      <c r="BS1241" s="106"/>
      <c r="BT1241" s="106"/>
      <c r="BU1241" s="106"/>
      <c r="BV1241" s="106"/>
      <c r="BW1241" s="106"/>
      <c r="BX1241" s="106"/>
      <c r="BY1241" s="106"/>
      <c r="BZ1241" s="106"/>
      <c r="CA1241" s="106"/>
      <c r="CB1241" s="106"/>
      <c r="CC1241" s="106"/>
      <c r="CD1241" s="106"/>
      <c r="CE1241" s="106"/>
      <c r="CF1241" s="106"/>
      <c r="CG1241" s="106"/>
      <c r="CH1241" s="106"/>
      <c r="CI1241" s="106"/>
      <c r="CJ1241" s="106"/>
      <c r="CK1241" s="106"/>
      <c r="CL1241" s="106"/>
      <c r="CM1241" s="106"/>
      <c r="CN1241" s="106"/>
      <c r="CO1241" s="106"/>
      <c r="CP1241" s="106"/>
      <c r="CQ1241" s="106"/>
      <c r="CR1241" s="106"/>
      <c r="CS1241" s="106"/>
      <c r="CT1241" s="106"/>
      <c r="CU1241" s="106"/>
      <c r="CV1241" s="106"/>
      <c r="CW1241" s="106"/>
      <c r="CX1241" s="106"/>
      <c r="CY1241" s="106"/>
      <c r="CZ1241" s="106"/>
      <c r="DA1241" s="106"/>
      <c r="DB1241" s="106"/>
      <c r="DC1241" s="106"/>
      <c r="DD1241" s="106"/>
      <c r="DE1241" s="106"/>
      <c r="DF1241" s="106"/>
      <c r="DG1241" s="106"/>
      <c r="DH1241" s="106"/>
      <c r="DI1241" s="106"/>
      <c r="DJ1241" s="106"/>
      <c r="DK1241" s="106"/>
      <c r="DL1241" s="106"/>
      <c r="DM1241" s="106"/>
      <c r="DN1241" s="106"/>
      <c r="DO1241" s="106"/>
      <c r="DP1241" s="106"/>
      <c r="DQ1241" s="106"/>
      <c r="DR1241" s="106"/>
      <c r="DS1241" s="106"/>
      <c r="DT1241" s="106"/>
      <c r="DU1241" s="106"/>
      <c r="DV1241" s="106"/>
      <c r="DW1241" s="106"/>
      <c r="DX1241" s="106"/>
      <c r="DY1241" s="106"/>
      <c r="DZ1241" s="106"/>
      <c r="EA1241" s="106"/>
      <c r="EB1241" s="106"/>
      <c r="EC1241" s="106"/>
      <c r="ED1241" s="106"/>
      <c r="EE1241" s="106"/>
      <c r="EF1241" s="106"/>
      <c r="EG1241" s="106"/>
      <c r="EH1241" s="106"/>
      <c r="EI1241" s="106"/>
      <c r="EJ1241" s="106"/>
      <c r="EK1241" s="106"/>
      <c r="EL1241" s="106"/>
      <c r="EM1241" s="106"/>
      <c r="EN1241" s="106"/>
      <c r="EO1241" s="106"/>
      <c r="EP1241" s="106"/>
      <c r="EQ1241" s="106"/>
      <c r="ER1241" s="106"/>
      <c r="ES1241" s="106"/>
      <c r="ET1241" s="106"/>
      <c r="EU1241" s="106"/>
      <c r="EV1241" s="106"/>
      <c r="EW1241" s="106"/>
      <c r="EX1241" s="106"/>
      <c r="EY1241" s="106"/>
      <c r="EZ1241" s="106"/>
      <c r="FA1241" s="106"/>
      <c r="FB1241" s="106"/>
      <c r="FC1241" s="106"/>
      <c r="FD1241" s="106"/>
      <c r="FE1241" s="106"/>
      <c r="FF1241" s="106"/>
      <c r="FG1241" s="106"/>
      <c r="FH1241" s="106"/>
      <c r="FI1241" s="106"/>
      <c r="FJ1241" s="106"/>
      <c r="FK1241" s="106"/>
      <c r="FL1241" s="106"/>
      <c r="FM1241" s="106"/>
      <c r="FN1241" s="106"/>
      <c r="FO1241" s="106"/>
      <c r="FP1241" s="106"/>
      <c r="FQ1241" s="106"/>
      <c r="FR1241" s="106"/>
      <c r="FS1241" s="106"/>
      <c r="FT1241" s="106"/>
      <c r="FU1241" s="106"/>
      <c r="FV1241" s="106"/>
      <c r="FW1241" s="106"/>
      <c r="FX1241" s="106"/>
      <c r="FY1241" s="106"/>
      <c r="FZ1241" s="106"/>
      <c r="GA1241" s="106"/>
      <c r="GB1241" s="106"/>
      <c r="GC1241" s="106"/>
      <c r="GD1241" s="106"/>
      <c r="GE1241" s="106"/>
      <c r="GF1241" s="106"/>
      <c r="GG1241" s="106"/>
      <c r="GH1241" s="106"/>
      <c r="GI1241" s="106"/>
      <c r="GJ1241" s="106"/>
      <c r="GK1241" s="106"/>
      <c r="GL1241" s="106"/>
      <c r="GM1241" s="106"/>
      <c r="GN1241" s="106"/>
      <c r="GO1241" s="106"/>
      <c r="GP1241" s="106"/>
      <c r="GQ1241" s="106"/>
      <c r="GR1241" s="106"/>
      <c r="GS1241" s="106"/>
      <c r="GT1241" s="106"/>
      <c r="GU1241" s="106"/>
      <c r="GV1241" s="106"/>
      <c r="GW1241" s="106"/>
      <c r="GX1241" s="106"/>
      <c r="GY1241" s="106"/>
      <c r="GZ1241" s="106"/>
      <c r="HA1241" s="106"/>
      <c r="HB1241" s="106"/>
      <c r="HC1241" s="106"/>
      <c r="HD1241" s="106"/>
      <c r="HE1241" s="106"/>
      <c r="HF1241" s="106"/>
      <c r="HG1241" s="106"/>
      <c r="HH1241" s="106"/>
      <c r="HI1241" s="106"/>
      <c r="HJ1241" s="106"/>
      <c r="HK1241" s="106"/>
      <c r="HL1241" s="106"/>
      <c r="HM1241" s="106"/>
      <c r="HN1241" s="106"/>
      <c r="HO1241" s="106"/>
      <c r="HP1241" s="106"/>
      <c r="HQ1241" s="106"/>
      <c r="HR1241" s="106"/>
      <c r="HS1241" s="106"/>
      <c r="HT1241" s="106"/>
      <c r="HU1241" s="106"/>
      <c r="HV1241" s="106"/>
      <c r="HW1241" s="106"/>
      <c r="HX1241" s="106"/>
      <c r="HY1241" s="106"/>
      <c r="HZ1241" s="106"/>
      <c r="IA1241" s="106"/>
      <c r="IB1241" s="106"/>
      <c r="IC1241" s="106"/>
      <c r="ID1241" s="106"/>
      <c r="IE1241" s="106"/>
      <c r="IF1241" s="106"/>
      <c r="IG1241" s="106"/>
      <c r="IH1241" s="106"/>
      <c r="II1241" s="106"/>
      <c r="IJ1241" s="106"/>
      <c r="IK1241" s="106"/>
      <c r="IL1241" s="106"/>
      <c r="IM1241" s="106"/>
      <c r="IN1241" s="106"/>
      <c r="IO1241" s="106"/>
      <c r="IP1241" s="106"/>
      <c r="IQ1241" s="106"/>
      <c r="IR1241" s="106"/>
      <c r="IS1241" s="106"/>
      <c r="IT1241" s="106"/>
      <c r="IU1241" s="106"/>
    </row>
    <row r="1242" spans="1:255" s="61" customFormat="1" ht="86.25" customHeight="1">
      <c r="A1242" s="182"/>
      <c r="B1242" s="182"/>
      <c r="C1242" s="182"/>
      <c r="D1242" s="63" t="s">
        <v>0</v>
      </c>
      <c r="E1242" s="64">
        <v>2000</v>
      </c>
      <c r="F1242" s="64">
        <v>180.26</v>
      </c>
      <c r="G1242" s="64">
        <f t="shared" si="74"/>
        <v>9.013</v>
      </c>
      <c r="H1242" s="60" t="s">
        <v>489</v>
      </c>
      <c r="I1242" s="60"/>
      <c r="J1242" s="60"/>
      <c r="K1242" s="60"/>
      <c r="M1242" s="76"/>
      <c r="N1242" s="76"/>
      <c r="O1242" s="76"/>
      <c r="P1242" s="76"/>
      <c r="Q1242" s="76"/>
      <c r="R1242" s="76"/>
      <c r="S1242" s="76"/>
      <c r="T1242" s="76"/>
      <c r="U1242" s="76"/>
      <c r="V1242" s="76"/>
      <c r="W1242" s="76"/>
      <c r="X1242" s="76"/>
      <c r="Y1242" s="76"/>
      <c r="Z1242" s="76"/>
      <c r="AA1242" s="76"/>
      <c r="AB1242" s="76"/>
      <c r="AC1242" s="76"/>
      <c r="AD1242" s="76"/>
      <c r="AE1242" s="76"/>
      <c r="AF1242" s="76"/>
      <c r="AG1242" s="76"/>
      <c r="AH1242" s="76"/>
      <c r="AI1242" s="76"/>
      <c r="AJ1242" s="76"/>
      <c r="AK1242" s="76"/>
      <c r="AL1242" s="76"/>
      <c r="AM1242" s="76"/>
      <c r="AN1242" s="76"/>
      <c r="AO1242" s="76"/>
      <c r="AP1242" s="76"/>
      <c r="AQ1242" s="76"/>
      <c r="AR1242" s="76"/>
      <c r="AS1242" s="76"/>
      <c r="AT1242" s="76"/>
      <c r="AU1242" s="76"/>
      <c r="AV1242" s="76"/>
      <c r="AW1242" s="76"/>
      <c r="AX1242" s="76"/>
      <c r="AY1242" s="76"/>
      <c r="AZ1242" s="76"/>
      <c r="BA1242" s="76"/>
      <c r="BB1242" s="76"/>
      <c r="BC1242" s="76"/>
      <c r="BD1242" s="76"/>
      <c r="BE1242" s="76"/>
      <c r="BF1242" s="76"/>
      <c r="BG1242" s="76"/>
      <c r="BH1242" s="76"/>
      <c r="BI1242" s="76"/>
      <c r="BJ1242" s="76"/>
      <c r="BK1242" s="76"/>
      <c r="BL1242" s="76"/>
      <c r="BM1242" s="76"/>
      <c r="BN1242" s="76"/>
      <c r="BO1242" s="76"/>
      <c r="BP1242" s="76"/>
      <c r="BQ1242" s="76"/>
      <c r="BR1242" s="76"/>
      <c r="BS1242" s="76"/>
      <c r="BT1242" s="76"/>
      <c r="BU1242" s="76"/>
      <c r="BV1242" s="76"/>
      <c r="BW1242" s="76"/>
      <c r="BX1242" s="76"/>
      <c r="BY1242" s="76"/>
      <c r="BZ1242" s="76"/>
      <c r="CA1242" s="76"/>
      <c r="CB1242" s="76"/>
      <c r="CC1242" s="76"/>
      <c r="CD1242" s="76"/>
      <c r="CE1242" s="76"/>
      <c r="CF1242" s="76"/>
      <c r="CG1242" s="76"/>
      <c r="CH1242" s="76"/>
      <c r="CI1242" s="76"/>
      <c r="CJ1242" s="76"/>
      <c r="CK1242" s="76"/>
      <c r="CL1242" s="76"/>
      <c r="CM1242" s="76"/>
      <c r="CN1242" s="76"/>
      <c r="CO1242" s="76"/>
      <c r="CP1242" s="76"/>
      <c r="CQ1242" s="76"/>
      <c r="CR1242" s="76"/>
      <c r="CS1242" s="76"/>
      <c r="CT1242" s="76"/>
      <c r="CU1242" s="76"/>
      <c r="CV1242" s="76"/>
      <c r="CW1242" s="76"/>
      <c r="CX1242" s="76"/>
      <c r="CY1242" s="76"/>
      <c r="CZ1242" s="76"/>
      <c r="DA1242" s="76"/>
      <c r="DB1242" s="76"/>
      <c r="DC1242" s="76"/>
      <c r="DD1242" s="76"/>
      <c r="DE1242" s="76"/>
      <c r="DF1242" s="76"/>
      <c r="DG1242" s="76"/>
      <c r="DH1242" s="76"/>
      <c r="DI1242" s="76"/>
      <c r="DJ1242" s="76"/>
      <c r="DK1242" s="76"/>
      <c r="DL1242" s="76"/>
      <c r="DM1242" s="76"/>
      <c r="DN1242" s="76"/>
      <c r="DO1242" s="76"/>
      <c r="DP1242" s="76"/>
      <c r="DQ1242" s="76"/>
      <c r="DR1242" s="76"/>
      <c r="DS1242" s="76"/>
      <c r="DT1242" s="76"/>
      <c r="DU1242" s="76"/>
      <c r="DV1242" s="76"/>
      <c r="DW1242" s="76"/>
      <c r="DX1242" s="76"/>
      <c r="DY1242" s="76"/>
      <c r="DZ1242" s="76"/>
      <c r="EA1242" s="76"/>
      <c r="EB1242" s="76"/>
      <c r="EC1242" s="76"/>
      <c r="ED1242" s="76"/>
      <c r="EE1242" s="76"/>
      <c r="EF1242" s="76"/>
      <c r="EG1242" s="76"/>
      <c r="EH1242" s="76"/>
      <c r="EI1242" s="76"/>
      <c r="EJ1242" s="76"/>
      <c r="EK1242" s="76"/>
      <c r="EL1242" s="76"/>
      <c r="EM1242" s="76"/>
      <c r="EN1242" s="76"/>
      <c r="EO1242" s="76"/>
      <c r="EP1242" s="76"/>
      <c r="EQ1242" s="76"/>
      <c r="ER1242" s="76"/>
      <c r="ES1242" s="76"/>
      <c r="ET1242" s="76"/>
      <c r="EU1242" s="76"/>
      <c r="EV1242" s="76"/>
      <c r="EW1242" s="76"/>
      <c r="EX1242" s="76"/>
      <c r="EY1242" s="76"/>
      <c r="EZ1242" s="76"/>
      <c r="FA1242" s="76"/>
      <c r="FB1242" s="76"/>
      <c r="FC1242" s="76"/>
      <c r="FD1242" s="76"/>
      <c r="FE1242" s="76"/>
      <c r="FF1242" s="76"/>
      <c r="FG1242" s="76"/>
      <c r="FH1242" s="76"/>
      <c r="FI1242" s="76"/>
      <c r="FJ1242" s="76"/>
      <c r="FK1242" s="76"/>
      <c r="FL1242" s="76"/>
      <c r="FM1242" s="76"/>
      <c r="FN1242" s="76"/>
      <c r="FO1242" s="76"/>
      <c r="FP1242" s="76"/>
      <c r="FQ1242" s="76"/>
      <c r="FR1242" s="76"/>
      <c r="FS1242" s="76"/>
      <c r="FT1242" s="76"/>
      <c r="FU1242" s="76"/>
      <c r="FV1242" s="76"/>
      <c r="FW1242" s="76"/>
      <c r="FX1242" s="76"/>
      <c r="FY1242" s="76"/>
      <c r="FZ1242" s="76"/>
      <c r="GA1242" s="76"/>
      <c r="GB1242" s="76"/>
      <c r="GC1242" s="76"/>
      <c r="GD1242" s="76"/>
      <c r="GE1242" s="76"/>
      <c r="GF1242" s="76"/>
      <c r="GG1242" s="76"/>
      <c r="GH1242" s="76"/>
      <c r="GI1242" s="76"/>
      <c r="GJ1242" s="76"/>
      <c r="GK1242" s="76"/>
      <c r="GL1242" s="76"/>
      <c r="GM1242" s="76"/>
      <c r="GN1242" s="76"/>
      <c r="GO1242" s="76"/>
      <c r="GP1242" s="76"/>
      <c r="GQ1242" s="76"/>
      <c r="GR1242" s="76"/>
      <c r="GS1242" s="76"/>
      <c r="GT1242" s="76"/>
      <c r="GU1242" s="76"/>
      <c r="GV1242" s="76"/>
      <c r="GW1242" s="76"/>
      <c r="GX1242" s="76"/>
      <c r="GY1242" s="76"/>
      <c r="GZ1242" s="76"/>
      <c r="HA1242" s="76"/>
      <c r="HB1242" s="76"/>
      <c r="HC1242" s="76"/>
      <c r="HD1242" s="76"/>
      <c r="HE1242" s="76"/>
      <c r="HF1242" s="76"/>
      <c r="HG1242" s="76"/>
      <c r="HH1242" s="76"/>
      <c r="HI1242" s="76"/>
      <c r="HJ1242" s="76"/>
      <c r="HK1242" s="76"/>
      <c r="HL1242" s="76"/>
      <c r="HM1242" s="76"/>
      <c r="HN1242" s="76"/>
      <c r="HO1242" s="76"/>
      <c r="HP1242" s="76"/>
      <c r="HQ1242" s="76"/>
      <c r="HR1242" s="76"/>
      <c r="HS1242" s="76"/>
      <c r="HT1242" s="76"/>
      <c r="HU1242" s="76"/>
      <c r="HV1242" s="76"/>
      <c r="HW1242" s="76"/>
      <c r="HX1242" s="76"/>
      <c r="HY1242" s="76"/>
      <c r="HZ1242" s="76"/>
      <c r="IA1242" s="76"/>
      <c r="IB1242" s="76"/>
      <c r="IC1242" s="76"/>
      <c r="ID1242" s="76"/>
      <c r="IE1242" s="76"/>
      <c r="IF1242" s="76"/>
      <c r="IG1242" s="76"/>
      <c r="IH1242" s="76"/>
      <c r="II1242" s="76"/>
      <c r="IJ1242" s="76"/>
      <c r="IK1242" s="76"/>
      <c r="IL1242" s="76"/>
      <c r="IM1242" s="76"/>
      <c r="IN1242" s="76"/>
      <c r="IO1242" s="76"/>
      <c r="IP1242" s="76"/>
      <c r="IQ1242" s="76"/>
      <c r="IR1242" s="76"/>
      <c r="IS1242" s="76"/>
      <c r="IT1242" s="76"/>
      <c r="IU1242" s="76"/>
    </row>
    <row r="1243" spans="1:255" s="61" customFormat="1" ht="12">
      <c r="A1243" s="182"/>
      <c r="B1243" s="182"/>
      <c r="C1243" s="182"/>
      <c r="D1243" s="63" t="s">
        <v>83</v>
      </c>
      <c r="E1243" s="64">
        <v>19</v>
      </c>
      <c r="F1243" s="64">
        <v>18.89</v>
      </c>
      <c r="G1243" s="64">
        <f t="shared" si="74"/>
        <v>99.42105263157895</v>
      </c>
      <c r="H1243" s="60"/>
      <c r="I1243" s="60"/>
      <c r="J1243" s="60"/>
      <c r="K1243" s="60"/>
      <c r="M1243" s="76"/>
      <c r="N1243" s="76"/>
      <c r="O1243" s="76"/>
      <c r="P1243" s="76"/>
      <c r="Q1243" s="76"/>
      <c r="R1243" s="76"/>
      <c r="S1243" s="76"/>
      <c r="T1243" s="76"/>
      <c r="U1243" s="76"/>
      <c r="V1243" s="76"/>
      <c r="W1243" s="76"/>
      <c r="X1243" s="76"/>
      <c r="Y1243" s="76"/>
      <c r="Z1243" s="76"/>
      <c r="AA1243" s="76"/>
      <c r="AB1243" s="76"/>
      <c r="AC1243" s="76"/>
      <c r="AD1243" s="76"/>
      <c r="AE1243" s="76"/>
      <c r="AF1243" s="76"/>
      <c r="AG1243" s="76"/>
      <c r="AH1243" s="76"/>
      <c r="AI1243" s="76"/>
      <c r="AJ1243" s="76"/>
      <c r="AK1243" s="76"/>
      <c r="AL1243" s="76"/>
      <c r="AM1243" s="76"/>
      <c r="AN1243" s="76"/>
      <c r="AO1243" s="76"/>
      <c r="AP1243" s="76"/>
      <c r="AQ1243" s="76"/>
      <c r="AR1243" s="76"/>
      <c r="AS1243" s="76"/>
      <c r="AT1243" s="76"/>
      <c r="AU1243" s="76"/>
      <c r="AV1243" s="76"/>
      <c r="AW1243" s="76"/>
      <c r="AX1243" s="76"/>
      <c r="AY1243" s="76"/>
      <c r="AZ1243" s="76"/>
      <c r="BA1243" s="76"/>
      <c r="BB1243" s="76"/>
      <c r="BC1243" s="76"/>
      <c r="BD1243" s="76"/>
      <c r="BE1243" s="76"/>
      <c r="BF1243" s="76"/>
      <c r="BG1243" s="76"/>
      <c r="BH1243" s="76"/>
      <c r="BI1243" s="76"/>
      <c r="BJ1243" s="76"/>
      <c r="BK1243" s="76"/>
      <c r="BL1243" s="76"/>
      <c r="BM1243" s="76"/>
      <c r="BN1243" s="76"/>
      <c r="BO1243" s="76"/>
      <c r="BP1243" s="76"/>
      <c r="BQ1243" s="76"/>
      <c r="BR1243" s="76"/>
      <c r="BS1243" s="76"/>
      <c r="BT1243" s="76"/>
      <c r="BU1243" s="76"/>
      <c r="BV1243" s="76"/>
      <c r="BW1243" s="76"/>
      <c r="BX1243" s="76"/>
      <c r="BY1243" s="76"/>
      <c r="BZ1243" s="76"/>
      <c r="CA1243" s="76"/>
      <c r="CB1243" s="76"/>
      <c r="CC1243" s="76"/>
      <c r="CD1243" s="76"/>
      <c r="CE1243" s="76"/>
      <c r="CF1243" s="76"/>
      <c r="CG1243" s="76"/>
      <c r="CH1243" s="76"/>
      <c r="CI1243" s="76"/>
      <c r="CJ1243" s="76"/>
      <c r="CK1243" s="76"/>
      <c r="CL1243" s="76"/>
      <c r="CM1243" s="76"/>
      <c r="CN1243" s="76"/>
      <c r="CO1243" s="76"/>
      <c r="CP1243" s="76"/>
      <c r="CQ1243" s="76"/>
      <c r="CR1243" s="76"/>
      <c r="CS1243" s="76"/>
      <c r="CT1243" s="76"/>
      <c r="CU1243" s="76"/>
      <c r="CV1243" s="76"/>
      <c r="CW1243" s="76"/>
      <c r="CX1243" s="76"/>
      <c r="CY1243" s="76"/>
      <c r="CZ1243" s="76"/>
      <c r="DA1243" s="76"/>
      <c r="DB1243" s="76"/>
      <c r="DC1243" s="76"/>
      <c r="DD1243" s="76"/>
      <c r="DE1243" s="76"/>
      <c r="DF1243" s="76"/>
      <c r="DG1243" s="76"/>
      <c r="DH1243" s="76"/>
      <c r="DI1243" s="76"/>
      <c r="DJ1243" s="76"/>
      <c r="DK1243" s="76"/>
      <c r="DL1243" s="76"/>
      <c r="DM1243" s="76"/>
      <c r="DN1243" s="76"/>
      <c r="DO1243" s="76"/>
      <c r="DP1243" s="76"/>
      <c r="DQ1243" s="76"/>
      <c r="DR1243" s="76"/>
      <c r="DS1243" s="76"/>
      <c r="DT1243" s="76"/>
      <c r="DU1243" s="76"/>
      <c r="DV1243" s="76"/>
      <c r="DW1243" s="76"/>
      <c r="DX1243" s="76"/>
      <c r="DY1243" s="76"/>
      <c r="DZ1243" s="76"/>
      <c r="EA1243" s="76"/>
      <c r="EB1243" s="76"/>
      <c r="EC1243" s="76"/>
      <c r="ED1243" s="76"/>
      <c r="EE1243" s="76"/>
      <c r="EF1243" s="76"/>
      <c r="EG1243" s="76"/>
      <c r="EH1243" s="76"/>
      <c r="EI1243" s="76"/>
      <c r="EJ1243" s="76"/>
      <c r="EK1243" s="76"/>
      <c r="EL1243" s="76"/>
      <c r="EM1243" s="76"/>
      <c r="EN1243" s="76"/>
      <c r="EO1243" s="76"/>
      <c r="EP1243" s="76"/>
      <c r="EQ1243" s="76"/>
      <c r="ER1243" s="76"/>
      <c r="ES1243" s="76"/>
      <c r="ET1243" s="76"/>
      <c r="EU1243" s="76"/>
      <c r="EV1243" s="76"/>
      <c r="EW1243" s="76"/>
      <c r="EX1243" s="76"/>
      <c r="EY1243" s="76"/>
      <c r="EZ1243" s="76"/>
      <c r="FA1243" s="76"/>
      <c r="FB1243" s="76"/>
      <c r="FC1243" s="76"/>
      <c r="FD1243" s="76"/>
      <c r="FE1243" s="76"/>
      <c r="FF1243" s="76"/>
      <c r="FG1243" s="76"/>
      <c r="FH1243" s="76"/>
      <c r="FI1243" s="76"/>
      <c r="FJ1243" s="76"/>
      <c r="FK1243" s="76"/>
      <c r="FL1243" s="76"/>
      <c r="FM1243" s="76"/>
      <c r="FN1243" s="76"/>
      <c r="FO1243" s="76"/>
      <c r="FP1243" s="76"/>
      <c r="FQ1243" s="76"/>
      <c r="FR1243" s="76"/>
      <c r="FS1243" s="76"/>
      <c r="FT1243" s="76"/>
      <c r="FU1243" s="76"/>
      <c r="FV1243" s="76"/>
      <c r="FW1243" s="76"/>
      <c r="FX1243" s="76"/>
      <c r="FY1243" s="76"/>
      <c r="FZ1243" s="76"/>
      <c r="GA1243" s="76"/>
      <c r="GB1243" s="76"/>
      <c r="GC1243" s="76"/>
      <c r="GD1243" s="76"/>
      <c r="GE1243" s="76"/>
      <c r="GF1243" s="76"/>
      <c r="GG1243" s="76"/>
      <c r="GH1243" s="76"/>
      <c r="GI1243" s="76"/>
      <c r="GJ1243" s="76"/>
      <c r="GK1243" s="76"/>
      <c r="GL1243" s="76"/>
      <c r="GM1243" s="76"/>
      <c r="GN1243" s="76"/>
      <c r="GO1243" s="76"/>
      <c r="GP1243" s="76"/>
      <c r="GQ1243" s="76"/>
      <c r="GR1243" s="76"/>
      <c r="GS1243" s="76"/>
      <c r="GT1243" s="76"/>
      <c r="GU1243" s="76"/>
      <c r="GV1243" s="76"/>
      <c r="GW1243" s="76"/>
      <c r="GX1243" s="76"/>
      <c r="GY1243" s="76"/>
      <c r="GZ1243" s="76"/>
      <c r="HA1243" s="76"/>
      <c r="HB1243" s="76"/>
      <c r="HC1243" s="76"/>
      <c r="HD1243" s="76"/>
      <c r="HE1243" s="76"/>
      <c r="HF1243" s="76"/>
      <c r="HG1243" s="76"/>
      <c r="HH1243" s="76"/>
      <c r="HI1243" s="76"/>
      <c r="HJ1243" s="76"/>
      <c r="HK1243" s="76"/>
      <c r="HL1243" s="76"/>
      <c r="HM1243" s="76"/>
      <c r="HN1243" s="76"/>
      <c r="HO1243" s="76"/>
      <c r="HP1243" s="76"/>
      <c r="HQ1243" s="76"/>
      <c r="HR1243" s="76"/>
      <c r="HS1243" s="76"/>
      <c r="HT1243" s="76"/>
      <c r="HU1243" s="76"/>
      <c r="HV1243" s="76"/>
      <c r="HW1243" s="76"/>
      <c r="HX1243" s="76"/>
      <c r="HY1243" s="76"/>
      <c r="HZ1243" s="76"/>
      <c r="IA1243" s="76"/>
      <c r="IB1243" s="76"/>
      <c r="IC1243" s="76"/>
      <c r="ID1243" s="76"/>
      <c r="IE1243" s="76"/>
      <c r="IF1243" s="76"/>
      <c r="IG1243" s="76"/>
      <c r="IH1243" s="76"/>
      <c r="II1243" s="76"/>
      <c r="IJ1243" s="76"/>
      <c r="IK1243" s="76"/>
      <c r="IL1243" s="76"/>
      <c r="IM1243" s="76"/>
      <c r="IN1243" s="76"/>
      <c r="IO1243" s="76"/>
      <c r="IP1243" s="76"/>
      <c r="IQ1243" s="76"/>
      <c r="IR1243" s="76"/>
      <c r="IS1243" s="76"/>
      <c r="IT1243" s="76"/>
      <c r="IU1243" s="76"/>
    </row>
    <row r="1244" spans="1:255" s="61" customFormat="1" ht="25.5" customHeight="1">
      <c r="A1244" s="182"/>
      <c r="B1244" s="182"/>
      <c r="C1244" s="182"/>
      <c r="D1244" s="63" t="s">
        <v>157</v>
      </c>
      <c r="E1244" s="64">
        <f>SUM(E1245)</f>
        <v>1500</v>
      </c>
      <c r="F1244" s="64">
        <f>SUM(F1245)</f>
        <v>0</v>
      </c>
      <c r="G1244" s="64">
        <f t="shared" si="74"/>
        <v>0</v>
      </c>
      <c r="H1244" s="60"/>
      <c r="I1244" s="60"/>
      <c r="J1244" s="60"/>
      <c r="K1244" s="60"/>
      <c r="M1244" s="76"/>
      <c r="N1244" s="76"/>
      <c r="O1244" s="76"/>
      <c r="P1244" s="76"/>
      <c r="Q1244" s="76"/>
      <c r="R1244" s="76"/>
      <c r="S1244" s="76"/>
      <c r="T1244" s="76"/>
      <c r="U1244" s="76"/>
      <c r="V1244" s="76"/>
      <c r="W1244" s="76"/>
      <c r="X1244" s="76"/>
      <c r="Y1244" s="76"/>
      <c r="Z1244" s="76"/>
      <c r="AA1244" s="76"/>
      <c r="AB1244" s="76"/>
      <c r="AC1244" s="76"/>
      <c r="AD1244" s="76"/>
      <c r="AE1244" s="76"/>
      <c r="AF1244" s="76"/>
      <c r="AG1244" s="76"/>
      <c r="AH1244" s="76"/>
      <c r="AI1244" s="76"/>
      <c r="AJ1244" s="76"/>
      <c r="AK1244" s="76"/>
      <c r="AL1244" s="76"/>
      <c r="AM1244" s="76"/>
      <c r="AN1244" s="76"/>
      <c r="AO1244" s="76"/>
      <c r="AP1244" s="76"/>
      <c r="AQ1244" s="76"/>
      <c r="AR1244" s="76"/>
      <c r="AS1244" s="76"/>
      <c r="AT1244" s="76"/>
      <c r="AU1244" s="76"/>
      <c r="AV1244" s="76"/>
      <c r="AW1244" s="76"/>
      <c r="AX1244" s="76"/>
      <c r="AY1244" s="76"/>
      <c r="AZ1244" s="76"/>
      <c r="BA1244" s="76"/>
      <c r="BB1244" s="76"/>
      <c r="BC1244" s="76"/>
      <c r="BD1244" s="76"/>
      <c r="BE1244" s="76"/>
      <c r="BF1244" s="76"/>
      <c r="BG1244" s="76"/>
      <c r="BH1244" s="76"/>
      <c r="BI1244" s="76"/>
      <c r="BJ1244" s="76"/>
      <c r="BK1244" s="76"/>
      <c r="BL1244" s="76"/>
      <c r="BM1244" s="76"/>
      <c r="BN1244" s="76"/>
      <c r="BO1244" s="76"/>
      <c r="BP1244" s="76"/>
      <c r="BQ1244" s="76"/>
      <c r="BR1244" s="76"/>
      <c r="BS1244" s="76"/>
      <c r="BT1244" s="76"/>
      <c r="BU1244" s="76"/>
      <c r="BV1244" s="76"/>
      <c r="BW1244" s="76"/>
      <c r="BX1244" s="76"/>
      <c r="BY1244" s="76"/>
      <c r="BZ1244" s="76"/>
      <c r="CA1244" s="76"/>
      <c r="CB1244" s="76"/>
      <c r="CC1244" s="76"/>
      <c r="CD1244" s="76"/>
      <c r="CE1244" s="76"/>
      <c r="CF1244" s="76"/>
      <c r="CG1244" s="76"/>
      <c r="CH1244" s="76"/>
      <c r="CI1244" s="76"/>
      <c r="CJ1244" s="76"/>
      <c r="CK1244" s="76"/>
      <c r="CL1244" s="76"/>
      <c r="CM1244" s="76"/>
      <c r="CN1244" s="76"/>
      <c r="CO1244" s="76"/>
      <c r="CP1244" s="76"/>
      <c r="CQ1244" s="76"/>
      <c r="CR1244" s="76"/>
      <c r="CS1244" s="76"/>
      <c r="CT1244" s="76"/>
      <c r="CU1244" s="76"/>
      <c r="CV1244" s="76"/>
      <c r="CW1244" s="76"/>
      <c r="CX1244" s="76"/>
      <c r="CY1244" s="76"/>
      <c r="CZ1244" s="76"/>
      <c r="DA1244" s="76"/>
      <c r="DB1244" s="76"/>
      <c r="DC1244" s="76"/>
      <c r="DD1244" s="76"/>
      <c r="DE1244" s="76"/>
      <c r="DF1244" s="76"/>
      <c r="DG1244" s="76"/>
      <c r="DH1244" s="76"/>
      <c r="DI1244" s="76"/>
      <c r="DJ1244" s="76"/>
      <c r="DK1244" s="76"/>
      <c r="DL1244" s="76"/>
      <c r="DM1244" s="76"/>
      <c r="DN1244" s="76"/>
      <c r="DO1244" s="76"/>
      <c r="DP1244" s="76"/>
      <c r="DQ1244" s="76"/>
      <c r="DR1244" s="76"/>
      <c r="DS1244" s="76"/>
      <c r="DT1244" s="76"/>
      <c r="DU1244" s="76"/>
      <c r="DV1244" s="76"/>
      <c r="DW1244" s="76"/>
      <c r="DX1244" s="76"/>
      <c r="DY1244" s="76"/>
      <c r="DZ1244" s="76"/>
      <c r="EA1244" s="76"/>
      <c r="EB1244" s="76"/>
      <c r="EC1244" s="76"/>
      <c r="ED1244" s="76"/>
      <c r="EE1244" s="76"/>
      <c r="EF1244" s="76"/>
      <c r="EG1244" s="76"/>
      <c r="EH1244" s="76"/>
      <c r="EI1244" s="76"/>
      <c r="EJ1244" s="76"/>
      <c r="EK1244" s="76"/>
      <c r="EL1244" s="76"/>
      <c r="EM1244" s="76"/>
      <c r="EN1244" s="76"/>
      <c r="EO1244" s="76"/>
      <c r="EP1244" s="76"/>
      <c r="EQ1244" s="76"/>
      <c r="ER1244" s="76"/>
      <c r="ES1244" s="76"/>
      <c r="ET1244" s="76"/>
      <c r="EU1244" s="76"/>
      <c r="EV1244" s="76"/>
      <c r="EW1244" s="76"/>
      <c r="EX1244" s="76"/>
      <c r="EY1244" s="76"/>
      <c r="EZ1244" s="76"/>
      <c r="FA1244" s="76"/>
      <c r="FB1244" s="76"/>
      <c r="FC1244" s="76"/>
      <c r="FD1244" s="76"/>
      <c r="FE1244" s="76"/>
      <c r="FF1244" s="76"/>
      <c r="FG1244" s="76"/>
      <c r="FH1244" s="76"/>
      <c r="FI1244" s="76"/>
      <c r="FJ1244" s="76"/>
      <c r="FK1244" s="76"/>
      <c r="FL1244" s="76"/>
      <c r="FM1244" s="76"/>
      <c r="FN1244" s="76"/>
      <c r="FO1244" s="76"/>
      <c r="FP1244" s="76"/>
      <c r="FQ1244" s="76"/>
      <c r="FR1244" s="76"/>
      <c r="FS1244" s="76"/>
      <c r="FT1244" s="76"/>
      <c r="FU1244" s="76"/>
      <c r="FV1244" s="76"/>
      <c r="FW1244" s="76"/>
      <c r="FX1244" s="76"/>
      <c r="FY1244" s="76"/>
      <c r="FZ1244" s="76"/>
      <c r="GA1244" s="76"/>
      <c r="GB1244" s="76"/>
      <c r="GC1244" s="76"/>
      <c r="GD1244" s="76"/>
      <c r="GE1244" s="76"/>
      <c r="GF1244" s="76"/>
      <c r="GG1244" s="76"/>
      <c r="GH1244" s="76"/>
      <c r="GI1244" s="76"/>
      <c r="GJ1244" s="76"/>
      <c r="GK1244" s="76"/>
      <c r="GL1244" s="76"/>
      <c r="GM1244" s="76"/>
      <c r="GN1244" s="76"/>
      <c r="GO1244" s="76"/>
      <c r="GP1244" s="76"/>
      <c r="GQ1244" s="76"/>
      <c r="GR1244" s="76"/>
      <c r="GS1244" s="76"/>
      <c r="GT1244" s="76"/>
      <c r="GU1244" s="76"/>
      <c r="GV1244" s="76"/>
      <c r="GW1244" s="76"/>
      <c r="GX1244" s="76"/>
      <c r="GY1244" s="76"/>
      <c r="GZ1244" s="76"/>
      <c r="HA1244" s="76"/>
      <c r="HB1244" s="76"/>
      <c r="HC1244" s="76"/>
      <c r="HD1244" s="76"/>
      <c r="HE1244" s="76"/>
      <c r="HF1244" s="76"/>
      <c r="HG1244" s="76"/>
      <c r="HH1244" s="76"/>
      <c r="HI1244" s="76"/>
      <c r="HJ1244" s="76"/>
      <c r="HK1244" s="76"/>
      <c r="HL1244" s="76"/>
      <c r="HM1244" s="76"/>
      <c r="HN1244" s="76"/>
      <c r="HO1244" s="76"/>
      <c r="HP1244" s="76"/>
      <c r="HQ1244" s="76"/>
      <c r="HR1244" s="76"/>
      <c r="HS1244" s="76"/>
      <c r="HT1244" s="76"/>
      <c r="HU1244" s="76"/>
      <c r="HV1244" s="76"/>
      <c r="HW1244" s="76"/>
      <c r="HX1244" s="76"/>
      <c r="HY1244" s="76"/>
      <c r="HZ1244" s="76"/>
      <c r="IA1244" s="76"/>
      <c r="IB1244" s="76"/>
      <c r="IC1244" s="76"/>
      <c r="ID1244" s="76"/>
      <c r="IE1244" s="76"/>
      <c r="IF1244" s="76"/>
      <c r="IG1244" s="76"/>
      <c r="IH1244" s="76"/>
      <c r="II1244" s="76"/>
      <c r="IJ1244" s="76"/>
      <c r="IK1244" s="76"/>
      <c r="IL1244" s="76"/>
      <c r="IM1244" s="76"/>
      <c r="IN1244" s="76"/>
      <c r="IO1244" s="76"/>
      <c r="IP1244" s="76"/>
      <c r="IQ1244" s="76"/>
      <c r="IR1244" s="76"/>
      <c r="IS1244" s="76"/>
      <c r="IT1244" s="76"/>
      <c r="IU1244" s="76"/>
    </row>
    <row r="1245" spans="1:11" s="69" customFormat="1" ht="11.25">
      <c r="A1245" s="182"/>
      <c r="B1245" s="182"/>
      <c r="C1245" s="182"/>
      <c r="D1245" s="82" t="s">
        <v>420</v>
      </c>
      <c r="E1245" s="67">
        <v>1500</v>
      </c>
      <c r="F1245" s="67">
        <v>0</v>
      </c>
      <c r="G1245" s="67">
        <f t="shared" si="74"/>
        <v>0</v>
      </c>
      <c r="H1245" s="68"/>
      <c r="I1245" s="68"/>
      <c r="J1245" s="68"/>
      <c r="K1245" s="68"/>
    </row>
    <row r="1246" spans="1:11" s="61" customFormat="1" ht="12">
      <c r="A1246" s="158"/>
      <c r="B1246" s="147"/>
      <c r="C1246" s="147"/>
      <c r="D1246" s="63"/>
      <c r="E1246" s="64"/>
      <c r="F1246" s="64"/>
      <c r="G1246" s="64"/>
      <c r="H1246" s="60"/>
      <c r="I1246" s="60"/>
      <c r="J1246" s="60"/>
      <c r="K1246" s="60"/>
    </row>
    <row r="1247" spans="1:255" s="36" customFormat="1" ht="12">
      <c r="A1247" s="87"/>
      <c r="B1247" s="87"/>
      <c r="C1247" s="87" t="s">
        <v>492</v>
      </c>
      <c r="D1247" s="89" t="s">
        <v>493</v>
      </c>
      <c r="E1247" s="90">
        <f aca="true" t="shared" si="76" ref="E1247:F1249">SUM(E1248)</f>
        <v>191.00000000000003</v>
      </c>
      <c r="F1247" s="90">
        <f t="shared" si="76"/>
        <v>108.57</v>
      </c>
      <c r="G1247" s="90">
        <f t="shared" si="74"/>
        <v>56.842931937172764</v>
      </c>
      <c r="H1247" s="51"/>
      <c r="I1247" s="51"/>
      <c r="J1247" s="51"/>
      <c r="K1247" s="51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  <c r="AM1247" s="37"/>
      <c r="AN1247" s="37"/>
      <c r="AO1247" s="37"/>
      <c r="AP1247" s="37"/>
      <c r="AQ1247" s="37"/>
      <c r="AR1247" s="37"/>
      <c r="AS1247" s="37"/>
      <c r="AT1247" s="37"/>
      <c r="AU1247" s="37"/>
      <c r="AV1247" s="37"/>
      <c r="AW1247" s="37"/>
      <c r="AX1247" s="37"/>
      <c r="AY1247" s="37"/>
      <c r="AZ1247" s="37"/>
      <c r="BA1247" s="37"/>
      <c r="BB1247" s="37"/>
      <c r="BC1247" s="37"/>
      <c r="BD1247" s="37"/>
      <c r="BE1247" s="37"/>
      <c r="BF1247" s="37"/>
      <c r="BG1247" s="37"/>
      <c r="BH1247" s="37"/>
      <c r="BI1247" s="37"/>
      <c r="BJ1247" s="37"/>
      <c r="BK1247" s="37"/>
      <c r="BL1247" s="37"/>
      <c r="BM1247" s="37"/>
      <c r="BN1247" s="37"/>
      <c r="BO1247" s="37"/>
      <c r="BP1247" s="37"/>
      <c r="BQ1247" s="37"/>
      <c r="BR1247" s="37"/>
      <c r="BS1247" s="37"/>
      <c r="BT1247" s="37"/>
      <c r="BU1247" s="37"/>
      <c r="BV1247" s="37"/>
      <c r="BW1247" s="37"/>
      <c r="BX1247" s="37"/>
      <c r="BY1247" s="37"/>
      <c r="BZ1247" s="37"/>
      <c r="CA1247" s="37"/>
      <c r="CB1247" s="37"/>
      <c r="CC1247" s="37"/>
      <c r="CD1247" s="37"/>
      <c r="CE1247" s="37"/>
      <c r="CF1247" s="37"/>
      <c r="CG1247" s="37"/>
      <c r="CH1247" s="37"/>
      <c r="CI1247" s="37"/>
      <c r="CJ1247" s="37"/>
      <c r="CK1247" s="37"/>
      <c r="CL1247" s="37"/>
      <c r="CM1247" s="37"/>
      <c r="CN1247" s="37"/>
      <c r="CO1247" s="37"/>
      <c r="CP1247" s="37"/>
      <c r="CQ1247" s="37"/>
      <c r="CR1247" s="37"/>
      <c r="CS1247" s="37"/>
      <c r="CT1247" s="37"/>
      <c r="CU1247" s="37"/>
      <c r="CV1247" s="37"/>
      <c r="CW1247" s="37"/>
      <c r="CX1247" s="37"/>
      <c r="CY1247" s="37"/>
      <c r="CZ1247" s="37"/>
      <c r="DA1247" s="37"/>
      <c r="DB1247" s="37"/>
      <c r="DC1247" s="37"/>
      <c r="DD1247" s="37"/>
      <c r="DE1247" s="37"/>
      <c r="DF1247" s="37"/>
      <c r="DG1247" s="37"/>
      <c r="DH1247" s="37"/>
      <c r="DI1247" s="37"/>
      <c r="DJ1247" s="37"/>
      <c r="DK1247" s="37"/>
      <c r="DL1247" s="37"/>
      <c r="DM1247" s="37"/>
      <c r="DN1247" s="37"/>
      <c r="DO1247" s="37"/>
      <c r="DP1247" s="37"/>
      <c r="DQ1247" s="37"/>
      <c r="DR1247" s="37"/>
      <c r="DS1247" s="37"/>
      <c r="DT1247" s="37"/>
      <c r="DU1247" s="37"/>
      <c r="DV1247" s="37"/>
      <c r="DW1247" s="37"/>
      <c r="DX1247" s="37"/>
      <c r="DY1247" s="37"/>
      <c r="DZ1247" s="37"/>
      <c r="EA1247" s="37"/>
      <c r="EB1247" s="37"/>
      <c r="EC1247" s="37"/>
      <c r="ED1247" s="37"/>
      <c r="EE1247" s="37"/>
      <c r="EF1247" s="37"/>
      <c r="EG1247" s="37"/>
      <c r="EH1247" s="37"/>
      <c r="EI1247" s="37"/>
      <c r="EJ1247" s="37"/>
      <c r="EK1247" s="37"/>
      <c r="EL1247" s="37"/>
      <c r="EM1247" s="37"/>
      <c r="EN1247" s="37"/>
      <c r="EO1247" s="37"/>
      <c r="EP1247" s="37"/>
      <c r="EQ1247" s="37"/>
      <c r="ER1247" s="37"/>
      <c r="ES1247" s="37"/>
      <c r="ET1247" s="37"/>
      <c r="EU1247" s="37"/>
      <c r="EV1247" s="37"/>
      <c r="EW1247" s="37"/>
      <c r="EX1247" s="37"/>
      <c r="EY1247" s="37"/>
      <c r="EZ1247" s="37"/>
      <c r="FA1247" s="37"/>
      <c r="FB1247" s="37"/>
      <c r="FC1247" s="37"/>
      <c r="FD1247" s="37"/>
      <c r="FE1247" s="37"/>
      <c r="FF1247" s="37"/>
      <c r="FG1247" s="37"/>
      <c r="FH1247" s="37"/>
      <c r="FI1247" s="37"/>
      <c r="FJ1247" s="37"/>
      <c r="FK1247" s="37"/>
      <c r="FL1247" s="37"/>
      <c r="FM1247" s="37"/>
      <c r="FN1247" s="37"/>
      <c r="FO1247" s="37"/>
      <c r="FP1247" s="37"/>
      <c r="FQ1247" s="37"/>
      <c r="FR1247" s="37"/>
      <c r="FS1247" s="37"/>
      <c r="FT1247" s="37"/>
      <c r="FU1247" s="37"/>
      <c r="FV1247" s="37"/>
      <c r="FW1247" s="37"/>
      <c r="FX1247" s="37"/>
      <c r="FY1247" s="37"/>
      <c r="FZ1247" s="37"/>
      <c r="GA1247" s="37"/>
      <c r="GB1247" s="37"/>
      <c r="GC1247" s="37"/>
      <c r="GD1247" s="37"/>
      <c r="GE1247" s="37"/>
      <c r="GF1247" s="37"/>
      <c r="GG1247" s="37"/>
      <c r="GH1247" s="37"/>
      <c r="GI1247" s="37"/>
      <c r="GJ1247" s="37"/>
      <c r="GK1247" s="37"/>
      <c r="GL1247" s="37"/>
      <c r="GM1247" s="37"/>
      <c r="GN1247" s="37"/>
      <c r="GO1247" s="37"/>
      <c r="GP1247" s="37"/>
      <c r="GQ1247" s="37"/>
      <c r="GR1247" s="37"/>
      <c r="GS1247" s="37"/>
      <c r="GT1247" s="37"/>
      <c r="GU1247" s="37"/>
      <c r="GV1247" s="37"/>
      <c r="GW1247" s="37"/>
      <c r="GX1247" s="37"/>
      <c r="GY1247" s="37"/>
      <c r="GZ1247" s="37"/>
      <c r="HA1247" s="37"/>
      <c r="HB1247" s="37"/>
      <c r="HC1247" s="37"/>
      <c r="HD1247" s="37"/>
      <c r="HE1247" s="37"/>
      <c r="HF1247" s="37"/>
      <c r="HG1247" s="37"/>
      <c r="HH1247" s="37"/>
      <c r="HI1247" s="37"/>
      <c r="HJ1247" s="37"/>
      <c r="HK1247" s="37"/>
      <c r="HL1247" s="37"/>
      <c r="HM1247" s="37"/>
      <c r="HN1247" s="37"/>
      <c r="HO1247" s="37"/>
      <c r="HP1247" s="37"/>
      <c r="HQ1247" s="37"/>
      <c r="HR1247" s="37"/>
      <c r="HS1247" s="37"/>
      <c r="HT1247" s="37"/>
      <c r="HU1247" s="37"/>
      <c r="HV1247" s="37"/>
      <c r="HW1247" s="37"/>
      <c r="HX1247" s="37"/>
      <c r="HY1247" s="37"/>
      <c r="HZ1247" s="37"/>
      <c r="IA1247" s="37"/>
      <c r="IB1247" s="37"/>
      <c r="IC1247" s="37"/>
      <c r="ID1247" s="37"/>
      <c r="IE1247" s="37"/>
      <c r="IF1247" s="37"/>
      <c r="IG1247" s="37"/>
      <c r="IH1247" s="37"/>
      <c r="II1247" s="37"/>
      <c r="IJ1247" s="37"/>
      <c r="IK1247" s="37"/>
      <c r="IL1247" s="37"/>
      <c r="IM1247" s="37"/>
      <c r="IN1247" s="37"/>
      <c r="IO1247" s="37"/>
      <c r="IP1247" s="37"/>
      <c r="IQ1247" s="37"/>
      <c r="IR1247" s="37"/>
      <c r="IS1247" s="37"/>
      <c r="IT1247" s="37"/>
      <c r="IU1247" s="37"/>
    </row>
    <row r="1248" spans="1:255" s="36" customFormat="1" ht="12">
      <c r="A1248" s="115"/>
      <c r="B1248" s="115"/>
      <c r="C1248" s="115"/>
      <c r="D1248" s="116" t="s">
        <v>296</v>
      </c>
      <c r="E1248" s="117">
        <f t="shared" si="76"/>
        <v>191.00000000000003</v>
      </c>
      <c r="F1248" s="117">
        <f t="shared" si="76"/>
        <v>108.57</v>
      </c>
      <c r="G1248" s="117">
        <f t="shared" si="74"/>
        <v>56.842931937172764</v>
      </c>
      <c r="H1248" s="51"/>
      <c r="I1248" s="51"/>
      <c r="J1248" s="51"/>
      <c r="K1248" s="51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  <c r="AM1248" s="37"/>
      <c r="AN1248" s="37"/>
      <c r="AO1248" s="37"/>
      <c r="AP1248" s="37"/>
      <c r="AQ1248" s="37"/>
      <c r="AR1248" s="37"/>
      <c r="AS1248" s="37"/>
      <c r="AT1248" s="37"/>
      <c r="AU1248" s="37"/>
      <c r="AV1248" s="37"/>
      <c r="AW1248" s="37"/>
      <c r="AX1248" s="37"/>
      <c r="AY1248" s="37"/>
      <c r="AZ1248" s="37"/>
      <c r="BA1248" s="37"/>
      <c r="BB1248" s="37"/>
      <c r="BC1248" s="37"/>
      <c r="BD1248" s="37"/>
      <c r="BE1248" s="37"/>
      <c r="BF1248" s="37"/>
      <c r="BG1248" s="37"/>
      <c r="BH1248" s="37"/>
      <c r="BI1248" s="37"/>
      <c r="BJ1248" s="37"/>
      <c r="BK1248" s="37"/>
      <c r="BL1248" s="37"/>
      <c r="BM1248" s="37"/>
      <c r="BN1248" s="37"/>
      <c r="BO1248" s="37"/>
      <c r="BP1248" s="37"/>
      <c r="BQ1248" s="37"/>
      <c r="BR1248" s="37"/>
      <c r="BS1248" s="37"/>
      <c r="BT1248" s="37"/>
      <c r="BU1248" s="37"/>
      <c r="BV1248" s="37"/>
      <c r="BW1248" s="37"/>
      <c r="BX1248" s="37"/>
      <c r="BY1248" s="37"/>
      <c r="BZ1248" s="37"/>
      <c r="CA1248" s="37"/>
      <c r="CB1248" s="37"/>
      <c r="CC1248" s="37"/>
      <c r="CD1248" s="37"/>
      <c r="CE1248" s="37"/>
      <c r="CF1248" s="37"/>
      <c r="CG1248" s="37"/>
      <c r="CH1248" s="37"/>
      <c r="CI1248" s="37"/>
      <c r="CJ1248" s="37"/>
      <c r="CK1248" s="37"/>
      <c r="CL1248" s="37"/>
      <c r="CM1248" s="37"/>
      <c r="CN1248" s="37"/>
      <c r="CO1248" s="37"/>
      <c r="CP1248" s="37"/>
      <c r="CQ1248" s="37"/>
      <c r="CR1248" s="37"/>
      <c r="CS1248" s="37"/>
      <c r="CT1248" s="37"/>
      <c r="CU1248" s="37"/>
      <c r="CV1248" s="37"/>
      <c r="CW1248" s="37"/>
      <c r="CX1248" s="37"/>
      <c r="CY1248" s="37"/>
      <c r="CZ1248" s="37"/>
      <c r="DA1248" s="37"/>
      <c r="DB1248" s="37"/>
      <c r="DC1248" s="37"/>
      <c r="DD1248" s="37"/>
      <c r="DE1248" s="37"/>
      <c r="DF1248" s="37"/>
      <c r="DG1248" s="37"/>
      <c r="DH1248" s="37"/>
      <c r="DI1248" s="37"/>
      <c r="DJ1248" s="37"/>
      <c r="DK1248" s="37"/>
      <c r="DL1248" s="37"/>
      <c r="DM1248" s="37"/>
      <c r="DN1248" s="37"/>
      <c r="DO1248" s="37"/>
      <c r="DP1248" s="37"/>
      <c r="DQ1248" s="37"/>
      <c r="DR1248" s="37"/>
      <c r="DS1248" s="37"/>
      <c r="DT1248" s="37"/>
      <c r="DU1248" s="37"/>
      <c r="DV1248" s="37"/>
      <c r="DW1248" s="37"/>
      <c r="DX1248" s="37"/>
      <c r="DY1248" s="37"/>
      <c r="DZ1248" s="37"/>
      <c r="EA1248" s="37"/>
      <c r="EB1248" s="37"/>
      <c r="EC1248" s="37"/>
      <c r="ED1248" s="37"/>
      <c r="EE1248" s="37"/>
      <c r="EF1248" s="37"/>
      <c r="EG1248" s="37"/>
      <c r="EH1248" s="37"/>
      <c r="EI1248" s="37"/>
      <c r="EJ1248" s="37"/>
      <c r="EK1248" s="37"/>
      <c r="EL1248" s="37"/>
      <c r="EM1248" s="37"/>
      <c r="EN1248" s="37"/>
      <c r="EO1248" s="37"/>
      <c r="EP1248" s="37"/>
      <c r="EQ1248" s="37"/>
      <c r="ER1248" s="37"/>
      <c r="ES1248" s="37"/>
      <c r="ET1248" s="37"/>
      <c r="EU1248" s="37"/>
      <c r="EV1248" s="37"/>
      <c r="EW1248" s="37"/>
      <c r="EX1248" s="37"/>
      <c r="EY1248" s="37"/>
      <c r="EZ1248" s="37"/>
      <c r="FA1248" s="37"/>
      <c r="FB1248" s="37"/>
      <c r="FC1248" s="37"/>
      <c r="FD1248" s="37"/>
      <c r="FE1248" s="37"/>
      <c r="FF1248" s="37"/>
      <c r="FG1248" s="37"/>
      <c r="FH1248" s="37"/>
      <c r="FI1248" s="37"/>
      <c r="FJ1248" s="37"/>
      <c r="FK1248" s="37"/>
      <c r="FL1248" s="37"/>
      <c r="FM1248" s="37"/>
      <c r="FN1248" s="37"/>
      <c r="FO1248" s="37"/>
      <c r="FP1248" s="37"/>
      <c r="FQ1248" s="37"/>
      <c r="FR1248" s="37"/>
      <c r="FS1248" s="37"/>
      <c r="FT1248" s="37"/>
      <c r="FU1248" s="37"/>
      <c r="FV1248" s="37"/>
      <c r="FW1248" s="37"/>
      <c r="FX1248" s="37"/>
      <c r="FY1248" s="37"/>
      <c r="FZ1248" s="37"/>
      <c r="GA1248" s="37"/>
      <c r="GB1248" s="37"/>
      <c r="GC1248" s="37"/>
      <c r="GD1248" s="37"/>
      <c r="GE1248" s="37"/>
      <c r="GF1248" s="37"/>
      <c r="GG1248" s="37"/>
      <c r="GH1248" s="37"/>
      <c r="GI1248" s="37"/>
      <c r="GJ1248" s="37"/>
      <c r="GK1248" s="37"/>
      <c r="GL1248" s="37"/>
      <c r="GM1248" s="37"/>
      <c r="GN1248" s="37"/>
      <c r="GO1248" s="37"/>
      <c r="GP1248" s="37"/>
      <c r="GQ1248" s="37"/>
      <c r="GR1248" s="37"/>
      <c r="GS1248" s="37"/>
      <c r="GT1248" s="37"/>
      <c r="GU1248" s="37"/>
      <c r="GV1248" s="37"/>
      <c r="GW1248" s="37"/>
      <c r="GX1248" s="37"/>
      <c r="GY1248" s="37"/>
      <c r="GZ1248" s="37"/>
      <c r="HA1248" s="37"/>
      <c r="HB1248" s="37"/>
      <c r="HC1248" s="37"/>
      <c r="HD1248" s="37"/>
      <c r="HE1248" s="37"/>
      <c r="HF1248" s="37"/>
      <c r="HG1248" s="37"/>
      <c r="HH1248" s="37"/>
      <c r="HI1248" s="37"/>
      <c r="HJ1248" s="37"/>
      <c r="HK1248" s="37"/>
      <c r="HL1248" s="37"/>
      <c r="HM1248" s="37"/>
      <c r="HN1248" s="37"/>
      <c r="HO1248" s="37"/>
      <c r="HP1248" s="37"/>
      <c r="HQ1248" s="37"/>
      <c r="HR1248" s="37"/>
      <c r="HS1248" s="37"/>
      <c r="HT1248" s="37"/>
      <c r="HU1248" s="37"/>
      <c r="HV1248" s="37"/>
      <c r="HW1248" s="37"/>
      <c r="HX1248" s="37"/>
      <c r="HY1248" s="37"/>
      <c r="HZ1248" s="37"/>
      <c r="IA1248" s="37"/>
      <c r="IB1248" s="37"/>
      <c r="IC1248" s="37"/>
      <c r="ID1248" s="37"/>
      <c r="IE1248" s="37"/>
      <c r="IF1248" s="37"/>
      <c r="IG1248" s="37"/>
      <c r="IH1248" s="37"/>
      <c r="II1248" s="37"/>
      <c r="IJ1248" s="37"/>
      <c r="IK1248" s="37"/>
      <c r="IL1248" s="37"/>
      <c r="IM1248" s="37"/>
      <c r="IN1248" s="37"/>
      <c r="IO1248" s="37"/>
      <c r="IP1248" s="37"/>
      <c r="IQ1248" s="37"/>
      <c r="IR1248" s="37"/>
      <c r="IS1248" s="37"/>
      <c r="IT1248" s="37"/>
      <c r="IU1248" s="37"/>
    </row>
    <row r="1249" spans="1:255" s="36" customFormat="1" ht="24">
      <c r="A1249" s="203" t="s">
        <v>481</v>
      </c>
      <c r="B1249" s="204"/>
      <c r="C1249" s="205"/>
      <c r="D1249" s="118" t="s">
        <v>494</v>
      </c>
      <c r="E1249" s="137">
        <f t="shared" si="76"/>
        <v>191.00000000000003</v>
      </c>
      <c r="F1249" s="137">
        <f t="shared" si="76"/>
        <v>108.57</v>
      </c>
      <c r="G1249" s="137">
        <f t="shared" si="74"/>
        <v>56.842931937172764</v>
      </c>
      <c r="H1249" s="51"/>
      <c r="I1249" s="51"/>
      <c r="J1249" s="51"/>
      <c r="K1249" s="51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  <c r="AM1249" s="37"/>
      <c r="AN1249" s="37"/>
      <c r="AO1249" s="37"/>
      <c r="AP1249" s="37"/>
      <c r="AQ1249" s="37"/>
      <c r="AR1249" s="37"/>
      <c r="AS1249" s="37"/>
      <c r="AT1249" s="37"/>
      <c r="AU1249" s="37"/>
      <c r="AV1249" s="37"/>
      <c r="AW1249" s="37"/>
      <c r="AX1249" s="37"/>
      <c r="AY1249" s="37"/>
      <c r="AZ1249" s="37"/>
      <c r="BA1249" s="37"/>
      <c r="BB1249" s="37"/>
      <c r="BC1249" s="37"/>
      <c r="BD1249" s="37"/>
      <c r="BE1249" s="37"/>
      <c r="BF1249" s="37"/>
      <c r="BG1249" s="37"/>
      <c r="BH1249" s="37"/>
      <c r="BI1249" s="37"/>
      <c r="BJ1249" s="37"/>
      <c r="BK1249" s="37"/>
      <c r="BL1249" s="37"/>
      <c r="BM1249" s="37"/>
      <c r="BN1249" s="37"/>
      <c r="BO1249" s="37"/>
      <c r="BP1249" s="37"/>
      <c r="BQ1249" s="37"/>
      <c r="BR1249" s="37"/>
      <c r="BS1249" s="37"/>
      <c r="BT1249" s="37"/>
      <c r="BU1249" s="37"/>
      <c r="BV1249" s="37"/>
      <c r="BW1249" s="37"/>
      <c r="BX1249" s="37"/>
      <c r="BY1249" s="37"/>
      <c r="BZ1249" s="37"/>
      <c r="CA1249" s="37"/>
      <c r="CB1249" s="37"/>
      <c r="CC1249" s="37"/>
      <c r="CD1249" s="37"/>
      <c r="CE1249" s="37"/>
      <c r="CF1249" s="37"/>
      <c r="CG1249" s="37"/>
      <c r="CH1249" s="37"/>
      <c r="CI1249" s="37"/>
      <c r="CJ1249" s="37"/>
      <c r="CK1249" s="37"/>
      <c r="CL1249" s="37"/>
      <c r="CM1249" s="37"/>
      <c r="CN1249" s="37"/>
      <c r="CO1249" s="37"/>
      <c r="CP1249" s="37"/>
      <c r="CQ1249" s="37"/>
      <c r="CR1249" s="37"/>
      <c r="CS1249" s="37"/>
      <c r="CT1249" s="37"/>
      <c r="CU1249" s="37"/>
      <c r="CV1249" s="37"/>
      <c r="CW1249" s="37"/>
      <c r="CX1249" s="37"/>
      <c r="CY1249" s="37"/>
      <c r="CZ1249" s="37"/>
      <c r="DA1249" s="37"/>
      <c r="DB1249" s="37"/>
      <c r="DC1249" s="37"/>
      <c r="DD1249" s="37"/>
      <c r="DE1249" s="37"/>
      <c r="DF1249" s="37"/>
      <c r="DG1249" s="37"/>
      <c r="DH1249" s="37"/>
      <c r="DI1249" s="37"/>
      <c r="DJ1249" s="37"/>
      <c r="DK1249" s="37"/>
      <c r="DL1249" s="37"/>
      <c r="DM1249" s="37"/>
      <c r="DN1249" s="37"/>
      <c r="DO1249" s="37"/>
      <c r="DP1249" s="37"/>
      <c r="DQ1249" s="37"/>
      <c r="DR1249" s="37"/>
      <c r="DS1249" s="37"/>
      <c r="DT1249" s="37"/>
      <c r="DU1249" s="37"/>
      <c r="DV1249" s="37"/>
      <c r="DW1249" s="37"/>
      <c r="DX1249" s="37"/>
      <c r="DY1249" s="37"/>
      <c r="DZ1249" s="37"/>
      <c r="EA1249" s="37"/>
      <c r="EB1249" s="37"/>
      <c r="EC1249" s="37"/>
      <c r="ED1249" s="37"/>
      <c r="EE1249" s="37"/>
      <c r="EF1249" s="37"/>
      <c r="EG1249" s="37"/>
      <c r="EH1249" s="37"/>
      <c r="EI1249" s="37"/>
      <c r="EJ1249" s="37"/>
      <c r="EK1249" s="37"/>
      <c r="EL1249" s="37"/>
      <c r="EM1249" s="37"/>
      <c r="EN1249" s="37"/>
      <c r="EO1249" s="37"/>
      <c r="EP1249" s="37"/>
      <c r="EQ1249" s="37"/>
      <c r="ER1249" s="37"/>
      <c r="ES1249" s="37"/>
      <c r="ET1249" s="37"/>
      <c r="EU1249" s="37"/>
      <c r="EV1249" s="37"/>
      <c r="EW1249" s="37"/>
      <c r="EX1249" s="37"/>
      <c r="EY1249" s="37"/>
      <c r="EZ1249" s="37"/>
      <c r="FA1249" s="37"/>
      <c r="FB1249" s="37"/>
      <c r="FC1249" s="37"/>
      <c r="FD1249" s="37"/>
      <c r="FE1249" s="37"/>
      <c r="FF1249" s="37"/>
      <c r="FG1249" s="37"/>
      <c r="FH1249" s="37"/>
      <c r="FI1249" s="37"/>
      <c r="FJ1249" s="37"/>
      <c r="FK1249" s="37"/>
      <c r="FL1249" s="37"/>
      <c r="FM1249" s="37"/>
      <c r="FN1249" s="37"/>
      <c r="FO1249" s="37"/>
      <c r="FP1249" s="37"/>
      <c r="FQ1249" s="37"/>
      <c r="FR1249" s="37"/>
      <c r="FS1249" s="37"/>
      <c r="FT1249" s="37"/>
      <c r="FU1249" s="37"/>
      <c r="FV1249" s="37"/>
      <c r="FW1249" s="37"/>
      <c r="FX1249" s="37"/>
      <c r="FY1249" s="37"/>
      <c r="FZ1249" s="37"/>
      <c r="GA1249" s="37"/>
      <c r="GB1249" s="37"/>
      <c r="GC1249" s="37"/>
      <c r="GD1249" s="37"/>
      <c r="GE1249" s="37"/>
      <c r="GF1249" s="37"/>
      <c r="GG1249" s="37"/>
      <c r="GH1249" s="37"/>
      <c r="GI1249" s="37"/>
      <c r="GJ1249" s="37"/>
      <c r="GK1249" s="37"/>
      <c r="GL1249" s="37"/>
      <c r="GM1249" s="37"/>
      <c r="GN1249" s="37"/>
      <c r="GO1249" s="37"/>
      <c r="GP1249" s="37"/>
      <c r="GQ1249" s="37"/>
      <c r="GR1249" s="37"/>
      <c r="GS1249" s="37"/>
      <c r="GT1249" s="37"/>
      <c r="GU1249" s="37"/>
      <c r="GV1249" s="37"/>
      <c r="GW1249" s="37"/>
      <c r="GX1249" s="37"/>
      <c r="GY1249" s="37"/>
      <c r="GZ1249" s="37"/>
      <c r="HA1249" s="37"/>
      <c r="HB1249" s="37"/>
      <c r="HC1249" s="37"/>
      <c r="HD1249" s="37"/>
      <c r="HE1249" s="37"/>
      <c r="HF1249" s="37"/>
      <c r="HG1249" s="37"/>
      <c r="HH1249" s="37"/>
      <c r="HI1249" s="37"/>
      <c r="HJ1249" s="37"/>
      <c r="HK1249" s="37"/>
      <c r="HL1249" s="37"/>
      <c r="HM1249" s="37"/>
      <c r="HN1249" s="37"/>
      <c r="HO1249" s="37"/>
      <c r="HP1249" s="37"/>
      <c r="HQ1249" s="37"/>
      <c r="HR1249" s="37"/>
      <c r="HS1249" s="37"/>
      <c r="HT1249" s="37"/>
      <c r="HU1249" s="37"/>
      <c r="HV1249" s="37"/>
      <c r="HW1249" s="37"/>
      <c r="HX1249" s="37"/>
      <c r="HY1249" s="37"/>
      <c r="HZ1249" s="37"/>
      <c r="IA1249" s="37"/>
      <c r="IB1249" s="37"/>
      <c r="IC1249" s="37"/>
      <c r="ID1249" s="37"/>
      <c r="IE1249" s="37"/>
      <c r="IF1249" s="37"/>
      <c r="IG1249" s="37"/>
      <c r="IH1249" s="37"/>
      <c r="II1249" s="37"/>
      <c r="IJ1249" s="37"/>
      <c r="IK1249" s="37"/>
      <c r="IL1249" s="37"/>
      <c r="IM1249" s="37"/>
      <c r="IN1249" s="37"/>
      <c r="IO1249" s="37"/>
      <c r="IP1249" s="37"/>
      <c r="IQ1249" s="37"/>
      <c r="IR1249" s="37"/>
      <c r="IS1249" s="37"/>
      <c r="IT1249" s="37"/>
      <c r="IU1249" s="37"/>
    </row>
    <row r="1250" spans="1:11" s="36" customFormat="1" ht="24">
      <c r="A1250" s="206"/>
      <c r="B1250" s="207"/>
      <c r="C1250" s="208"/>
      <c r="D1250" s="118" t="s">
        <v>399</v>
      </c>
      <c r="E1250" s="137">
        <f>SUM(E1251:E1253)</f>
        <v>191.00000000000003</v>
      </c>
      <c r="F1250" s="137">
        <f>SUM(F1251:F1253)</f>
        <v>108.57</v>
      </c>
      <c r="G1250" s="137">
        <f t="shared" si="74"/>
        <v>56.842931937172764</v>
      </c>
      <c r="H1250" s="51"/>
      <c r="I1250" s="51"/>
      <c r="J1250" s="51"/>
      <c r="K1250" s="51"/>
    </row>
    <row r="1251" spans="1:11" s="36" customFormat="1" ht="24">
      <c r="A1251" s="206"/>
      <c r="B1251" s="207"/>
      <c r="C1251" s="208"/>
      <c r="D1251" s="118" t="s">
        <v>496</v>
      </c>
      <c r="E1251" s="137">
        <v>159.52</v>
      </c>
      <c r="F1251" s="137">
        <v>90.64</v>
      </c>
      <c r="G1251" s="137">
        <f t="shared" si="74"/>
        <v>56.82046138415245</v>
      </c>
      <c r="H1251" s="51"/>
      <c r="I1251" s="51"/>
      <c r="J1251" s="51"/>
      <c r="K1251" s="51"/>
    </row>
    <row r="1252" spans="1:11" s="36" customFormat="1" ht="16.5" customHeight="1">
      <c r="A1252" s="206"/>
      <c r="B1252" s="207"/>
      <c r="C1252" s="208"/>
      <c r="D1252" s="118" t="s">
        <v>514</v>
      </c>
      <c r="E1252" s="137">
        <v>27.58</v>
      </c>
      <c r="F1252" s="137">
        <v>15.72</v>
      </c>
      <c r="G1252" s="137">
        <f t="shared" si="74"/>
        <v>56.99782451051487</v>
      </c>
      <c r="H1252" s="51"/>
      <c r="I1252" s="51"/>
      <c r="J1252" s="51"/>
      <c r="K1252" s="51"/>
    </row>
    <row r="1253" spans="1:11" s="36" customFormat="1" ht="12">
      <c r="A1253" s="209"/>
      <c r="B1253" s="210"/>
      <c r="C1253" s="211"/>
      <c r="D1253" s="118" t="s">
        <v>515</v>
      </c>
      <c r="E1253" s="137">
        <v>3.9</v>
      </c>
      <c r="F1253" s="137">
        <v>2.21</v>
      </c>
      <c r="G1253" s="137">
        <f t="shared" si="74"/>
        <v>56.66666666666667</v>
      </c>
      <c r="H1253" s="51"/>
      <c r="I1253" s="51"/>
      <c r="J1253" s="51"/>
      <c r="K1253" s="51"/>
    </row>
    <row r="1254" spans="1:11" s="36" customFormat="1" ht="12">
      <c r="A1254" s="171"/>
      <c r="B1254" s="134"/>
      <c r="C1254" s="134"/>
      <c r="D1254" s="118"/>
      <c r="E1254" s="137"/>
      <c r="F1254" s="137"/>
      <c r="G1254" s="137"/>
      <c r="H1254" s="51"/>
      <c r="I1254" s="51"/>
      <c r="J1254" s="51"/>
      <c r="K1254" s="51"/>
    </row>
    <row r="1255" spans="1:12" s="37" customFormat="1" ht="12">
      <c r="A1255" s="87"/>
      <c r="B1255" s="87"/>
      <c r="C1255" s="87" t="s">
        <v>461</v>
      </c>
      <c r="D1255" s="89" t="s">
        <v>435</v>
      </c>
      <c r="E1255" s="90">
        <f>SUM(E1256)</f>
        <v>430991</v>
      </c>
      <c r="F1255" s="90">
        <f>SUM(F1256)</f>
        <v>29498.73</v>
      </c>
      <c r="G1255" s="90">
        <f t="shared" si="74"/>
        <v>6.844395822650589</v>
      </c>
      <c r="H1255" s="51"/>
      <c r="I1255" s="51"/>
      <c r="J1255" s="51"/>
      <c r="K1255" s="51"/>
      <c r="L1255" s="36"/>
    </row>
    <row r="1256" spans="1:12" s="37" customFormat="1" ht="12">
      <c r="A1256" s="115"/>
      <c r="B1256" s="115"/>
      <c r="C1256" s="115"/>
      <c r="D1256" s="116" t="s">
        <v>296</v>
      </c>
      <c r="E1256" s="117">
        <f>SUM(E1257,E1259,E1264)</f>
        <v>430991</v>
      </c>
      <c r="F1256" s="117">
        <f>SUM(F1257,F1259,F1264)</f>
        <v>29498.73</v>
      </c>
      <c r="G1256" s="117">
        <f t="shared" si="74"/>
        <v>6.844395822650589</v>
      </c>
      <c r="H1256" s="51"/>
      <c r="I1256" s="51"/>
      <c r="J1256" s="51"/>
      <c r="K1256" s="51"/>
      <c r="L1256" s="36"/>
    </row>
    <row r="1257" spans="1:12" s="37" customFormat="1" ht="24">
      <c r="A1257" s="202" t="s">
        <v>481</v>
      </c>
      <c r="B1257" s="202"/>
      <c r="C1257" s="202"/>
      <c r="D1257" s="118" t="s">
        <v>392</v>
      </c>
      <c r="E1257" s="96">
        <f>SUM(E1258)</f>
        <v>6000</v>
      </c>
      <c r="F1257" s="96">
        <f>SUM(F1258)</f>
        <v>0</v>
      </c>
      <c r="G1257" s="96">
        <f t="shared" si="74"/>
        <v>0</v>
      </c>
      <c r="H1257" s="51"/>
      <c r="I1257" s="51"/>
      <c r="J1257" s="51"/>
      <c r="K1257" s="51"/>
      <c r="L1257" s="36"/>
    </row>
    <row r="1258" spans="1:12" s="105" customFormat="1" ht="22.5">
      <c r="A1258" s="202"/>
      <c r="B1258" s="202"/>
      <c r="C1258" s="202"/>
      <c r="D1258" s="153" t="s">
        <v>1</v>
      </c>
      <c r="E1258" s="102">
        <v>6000</v>
      </c>
      <c r="F1258" s="102">
        <v>0</v>
      </c>
      <c r="G1258" s="102">
        <f t="shared" si="74"/>
        <v>0</v>
      </c>
      <c r="H1258" s="103" t="s">
        <v>489</v>
      </c>
      <c r="I1258" s="103"/>
      <c r="J1258" s="103"/>
      <c r="K1258" s="103"/>
      <c r="L1258" s="104"/>
    </row>
    <row r="1259" spans="1:12" s="37" customFormat="1" ht="24">
      <c r="A1259" s="202"/>
      <c r="B1259" s="202"/>
      <c r="C1259" s="202"/>
      <c r="D1259" s="118" t="s">
        <v>401</v>
      </c>
      <c r="E1259" s="96">
        <f>SUM(E1260,E1262)</f>
        <v>360600</v>
      </c>
      <c r="F1259" s="96">
        <f>SUM(F1260,F1262)</f>
        <v>1500</v>
      </c>
      <c r="G1259" s="96">
        <f t="shared" si="74"/>
        <v>0.415973377703827</v>
      </c>
      <c r="H1259" s="51"/>
      <c r="I1259" s="51"/>
      <c r="J1259" s="51"/>
      <c r="K1259" s="51"/>
      <c r="L1259" s="36"/>
    </row>
    <row r="1260" spans="1:12" s="37" customFormat="1" ht="25.5" customHeight="1">
      <c r="A1260" s="202"/>
      <c r="B1260" s="202"/>
      <c r="C1260" s="202"/>
      <c r="D1260" s="118" t="s">
        <v>29</v>
      </c>
      <c r="E1260" s="96">
        <f>SUM(E1261)</f>
        <v>600</v>
      </c>
      <c r="F1260" s="96">
        <f>SUM(F1261)</f>
        <v>0</v>
      </c>
      <c r="G1260" s="102">
        <f t="shared" si="74"/>
        <v>0</v>
      </c>
      <c r="H1260" s="51"/>
      <c r="I1260" s="51"/>
      <c r="J1260" s="51"/>
      <c r="K1260" s="51"/>
      <c r="L1260" s="36"/>
    </row>
    <row r="1261" spans="1:12" s="152" customFormat="1" ht="11.25">
      <c r="A1261" s="202"/>
      <c r="B1261" s="202"/>
      <c r="C1261" s="202"/>
      <c r="D1261" s="173" t="s">
        <v>61</v>
      </c>
      <c r="E1261" s="149">
        <v>600</v>
      </c>
      <c r="F1261" s="149">
        <v>0</v>
      </c>
      <c r="G1261" s="102">
        <f t="shared" si="74"/>
        <v>0</v>
      </c>
      <c r="H1261" s="150"/>
      <c r="I1261" s="150"/>
      <c r="J1261" s="150"/>
      <c r="K1261" s="150"/>
      <c r="L1261" s="151"/>
    </row>
    <row r="1262" spans="1:12" s="37" customFormat="1" ht="12">
      <c r="A1262" s="202"/>
      <c r="B1262" s="202"/>
      <c r="C1262" s="202"/>
      <c r="D1262" s="118" t="s">
        <v>550</v>
      </c>
      <c r="E1262" s="96">
        <f>SUM(E1263)</f>
        <v>360000</v>
      </c>
      <c r="F1262" s="96">
        <f>SUM(F1263)</f>
        <v>1500</v>
      </c>
      <c r="G1262" s="102">
        <f t="shared" si="74"/>
        <v>0.4166666666666667</v>
      </c>
      <c r="H1262" s="51"/>
      <c r="I1262" s="51"/>
      <c r="J1262" s="51"/>
      <c r="K1262" s="51"/>
      <c r="L1262" s="36"/>
    </row>
    <row r="1263" spans="1:12" s="152" customFormat="1" ht="22.5">
      <c r="A1263" s="202"/>
      <c r="B1263" s="202"/>
      <c r="C1263" s="202"/>
      <c r="D1263" s="173" t="s">
        <v>62</v>
      </c>
      <c r="E1263" s="149">
        <v>360000</v>
      </c>
      <c r="F1263" s="149">
        <v>1500</v>
      </c>
      <c r="G1263" s="149">
        <f t="shared" si="74"/>
        <v>0.4166666666666667</v>
      </c>
      <c r="H1263" s="150"/>
      <c r="I1263" s="150"/>
      <c r="J1263" s="150"/>
      <c r="K1263" s="150"/>
      <c r="L1263" s="151"/>
    </row>
    <row r="1264" spans="1:12" s="37" customFormat="1" ht="24">
      <c r="A1264" s="202"/>
      <c r="B1264" s="202"/>
      <c r="C1264" s="202"/>
      <c r="D1264" s="118" t="s">
        <v>537</v>
      </c>
      <c r="E1264" s="96">
        <f>SUM(E1265,E1272)</f>
        <v>64391</v>
      </c>
      <c r="F1264" s="96">
        <f>SUM(F1265,F1272)</f>
        <v>27998.73</v>
      </c>
      <c r="G1264" s="96">
        <f t="shared" si="74"/>
        <v>43.48236554798031</v>
      </c>
      <c r="H1264" s="51"/>
      <c r="I1264" s="51"/>
      <c r="J1264" s="51"/>
      <c r="K1264" s="51"/>
      <c r="L1264" s="36"/>
    </row>
    <row r="1265" spans="1:12" s="37" customFormat="1" ht="24">
      <c r="A1265" s="202"/>
      <c r="B1265" s="202"/>
      <c r="C1265" s="202"/>
      <c r="D1265" s="118" t="s">
        <v>36</v>
      </c>
      <c r="E1265" s="96">
        <f>SUM(E1266:E1267)</f>
        <v>55640</v>
      </c>
      <c r="F1265" s="96">
        <f>SUM(F1266:F1267)</f>
        <v>24416.92</v>
      </c>
      <c r="G1265" s="96">
        <f t="shared" si="74"/>
        <v>43.88375269590223</v>
      </c>
      <c r="H1265" s="51"/>
      <c r="I1265" s="51"/>
      <c r="J1265" s="51"/>
      <c r="K1265" s="51"/>
      <c r="L1265" s="36"/>
    </row>
    <row r="1266" spans="1:12" s="37" customFormat="1" ht="22.5">
      <c r="A1266" s="202"/>
      <c r="B1266" s="202"/>
      <c r="C1266" s="202"/>
      <c r="D1266" s="173" t="s">
        <v>62</v>
      </c>
      <c r="E1266" s="149">
        <v>9600</v>
      </c>
      <c r="F1266" s="149">
        <v>40</v>
      </c>
      <c r="G1266" s="149">
        <f>F1266*100/E1266</f>
        <v>0.4166666666666667</v>
      </c>
      <c r="H1266" s="51"/>
      <c r="I1266" s="51"/>
      <c r="J1266" s="51"/>
      <c r="K1266" s="51"/>
      <c r="L1266" s="36"/>
    </row>
    <row r="1267" spans="1:12" s="37" customFormat="1" ht="12">
      <c r="A1267" s="202"/>
      <c r="B1267" s="202"/>
      <c r="C1267" s="202"/>
      <c r="D1267" s="173" t="s">
        <v>86</v>
      </c>
      <c r="E1267" s="149">
        <v>46040</v>
      </c>
      <c r="F1267" s="149">
        <v>24376.92</v>
      </c>
      <c r="G1267" s="149">
        <f>F1267*100/E1267</f>
        <v>52.947263249348396</v>
      </c>
      <c r="H1267" s="51"/>
      <c r="I1267" s="51"/>
      <c r="J1267" s="51"/>
      <c r="K1267" s="51"/>
      <c r="L1267" s="36"/>
    </row>
    <row r="1268" spans="1:12" s="37" customFormat="1" ht="24">
      <c r="A1268" s="202"/>
      <c r="B1268" s="202"/>
      <c r="C1268" s="202"/>
      <c r="D1268" s="118" t="s">
        <v>496</v>
      </c>
      <c r="E1268" s="96">
        <v>43600</v>
      </c>
      <c r="F1268" s="96">
        <v>18442.06</v>
      </c>
      <c r="G1268" s="96">
        <f t="shared" si="74"/>
        <v>42.29830275229358</v>
      </c>
      <c r="H1268" s="51"/>
      <c r="I1268" s="51"/>
      <c r="J1268" s="51"/>
      <c r="K1268" s="51"/>
      <c r="L1268" s="36"/>
    </row>
    <row r="1269" spans="1:12" s="37" customFormat="1" ht="14.25" customHeight="1">
      <c r="A1269" s="202"/>
      <c r="B1269" s="202"/>
      <c r="C1269" s="202"/>
      <c r="D1269" s="118" t="s">
        <v>519</v>
      </c>
      <c r="E1269" s="96">
        <v>3000</v>
      </c>
      <c r="F1269" s="96">
        <v>1939.73</v>
      </c>
      <c r="G1269" s="96">
        <f t="shared" si="74"/>
        <v>64.65766666666667</v>
      </c>
      <c r="H1269" s="51"/>
      <c r="I1269" s="51"/>
      <c r="J1269" s="51"/>
      <c r="K1269" s="51"/>
      <c r="L1269" s="36"/>
    </row>
    <row r="1270" spans="1:12" s="37" customFormat="1" ht="16.5" customHeight="1">
      <c r="A1270" s="202"/>
      <c r="B1270" s="202"/>
      <c r="C1270" s="202"/>
      <c r="D1270" s="118" t="s">
        <v>514</v>
      </c>
      <c r="E1270" s="96">
        <v>8100</v>
      </c>
      <c r="F1270" s="96">
        <v>3536.59</v>
      </c>
      <c r="G1270" s="96">
        <f t="shared" si="74"/>
        <v>43.66160493827161</v>
      </c>
      <c r="H1270" s="51"/>
      <c r="I1270" s="51"/>
      <c r="J1270" s="51"/>
      <c r="K1270" s="51"/>
      <c r="L1270" s="36"/>
    </row>
    <row r="1271" spans="1:12" s="37" customFormat="1" ht="12">
      <c r="A1271" s="202"/>
      <c r="B1271" s="202"/>
      <c r="C1271" s="202"/>
      <c r="D1271" s="118" t="s">
        <v>515</v>
      </c>
      <c r="E1271" s="96">
        <v>940</v>
      </c>
      <c r="F1271" s="96">
        <v>498.54</v>
      </c>
      <c r="G1271" s="96">
        <f t="shared" si="74"/>
        <v>53.03617021276596</v>
      </c>
      <c r="H1271" s="51"/>
      <c r="I1271" s="51"/>
      <c r="J1271" s="51"/>
      <c r="K1271" s="51"/>
      <c r="L1271" s="36"/>
    </row>
    <row r="1272" spans="1:12" s="37" customFormat="1" ht="27.75" customHeight="1">
      <c r="A1272" s="202"/>
      <c r="B1272" s="202"/>
      <c r="C1272" s="202"/>
      <c r="D1272" s="118" t="s">
        <v>30</v>
      </c>
      <c r="E1272" s="96">
        <f>SUM(E1275:E1279)</f>
        <v>8751</v>
      </c>
      <c r="F1272" s="96">
        <f>SUM(F1275:F1279)</f>
        <v>3581.81</v>
      </c>
      <c r="G1272" s="96">
        <f t="shared" si="74"/>
        <v>40.9302936807222</v>
      </c>
      <c r="H1272" s="51"/>
      <c r="I1272" s="51"/>
      <c r="J1272" s="51"/>
      <c r="K1272" s="51"/>
      <c r="L1272" s="36"/>
    </row>
    <row r="1273" spans="1:12" s="105" customFormat="1" ht="22.5">
      <c r="A1273" s="202"/>
      <c r="B1273" s="202"/>
      <c r="C1273" s="202"/>
      <c r="D1273" s="173" t="s">
        <v>62</v>
      </c>
      <c r="E1273" s="140">
        <v>3400</v>
      </c>
      <c r="F1273" s="140">
        <v>809</v>
      </c>
      <c r="G1273" s="96">
        <f t="shared" si="74"/>
        <v>23.794117647058822</v>
      </c>
      <c r="H1273" s="103"/>
      <c r="I1273" s="103"/>
      <c r="J1273" s="103"/>
      <c r="K1273" s="103"/>
      <c r="L1273" s="104"/>
    </row>
    <row r="1274" spans="1:12" s="152" customFormat="1" ht="11.25">
      <c r="A1274" s="202"/>
      <c r="B1274" s="202"/>
      <c r="C1274" s="202"/>
      <c r="D1274" s="173" t="s">
        <v>86</v>
      </c>
      <c r="E1274" s="168">
        <v>5351</v>
      </c>
      <c r="F1274" s="168">
        <v>2772.81</v>
      </c>
      <c r="G1274" s="149">
        <f t="shared" si="74"/>
        <v>51.81853859091758</v>
      </c>
      <c r="H1274" s="150"/>
      <c r="I1274" s="150"/>
      <c r="J1274" s="150"/>
      <c r="K1274" s="150"/>
      <c r="L1274" s="151"/>
    </row>
    <row r="1275" spans="1:12" s="37" customFormat="1" ht="14.25" customHeight="1">
      <c r="A1275" s="202"/>
      <c r="B1275" s="202"/>
      <c r="C1275" s="202"/>
      <c r="D1275" s="118" t="s">
        <v>497</v>
      </c>
      <c r="E1275" s="96">
        <v>1700</v>
      </c>
      <c r="F1275" s="96">
        <v>10</v>
      </c>
      <c r="G1275" s="96">
        <f t="shared" si="74"/>
        <v>0.5882352941176471</v>
      </c>
      <c r="H1275" s="51"/>
      <c r="I1275" s="51"/>
      <c r="J1275" s="51"/>
      <c r="K1275" s="51"/>
      <c r="L1275" s="36"/>
    </row>
    <row r="1276" spans="1:12" s="37" customFormat="1" ht="12">
      <c r="A1276" s="202"/>
      <c r="B1276" s="202"/>
      <c r="C1276" s="202"/>
      <c r="D1276" s="118" t="s">
        <v>499</v>
      </c>
      <c r="E1276" s="96">
        <v>1200</v>
      </c>
      <c r="F1276" s="96">
        <v>799</v>
      </c>
      <c r="G1276" s="96">
        <f t="shared" si="74"/>
        <v>66.58333333333333</v>
      </c>
      <c r="H1276" s="51"/>
      <c r="I1276" s="51"/>
      <c r="J1276" s="51"/>
      <c r="K1276" s="51"/>
      <c r="L1276" s="36"/>
    </row>
    <row r="1277" spans="1:12" s="37" customFormat="1" ht="12">
      <c r="A1277" s="202"/>
      <c r="B1277" s="202"/>
      <c r="C1277" s="202"/>
      <c r="D1277" s="118" t="s">
        <v>522</v>
      </c>
      <c r="E1277" s="96">
        <v>3000</v>
      </c>
      <c r="F1277" s="96">
        <v>1610.12</v>
      </c>
      <c r="G1277" s="96">
        <f t="shared" si="74"/>
        <v>53.67066666666667</v>
      </c>
      <c r="H1277" s="51"/>
      <c r="I1277" s="51"/>
      <c r="J1277" s="51"/>
      <c r="K1277" s="51"/>
      <c r="L1277" s="36"/>
    </row>
    <row r="1278" spans="1:12" s="37" customFormat="1" ht="27.75" customHeight="1">
      <c r="A1278" s="202"/>
      <c r="B1278" s="202"/>
      <c r="C1278" s="202"/>
      <c r="D1278" s="118" t="s">
        <v>523</v>
      </c>
      <c r="E1278" s="96">
        <v>1551</v>
      </c>
      <c r="F1278" s="96">
        <v>1162.69</v>
      </c>
      <c r="G1278" s="96">
        <f t="shared" si="74"/>
        <v>74.9638942617666</v>
      </c>
      <c r="H1278" s="51"/>
      <c r="I1278" s="51"/>
      <c r="J1278" s="51"/>
      <c r="K1278" s="51"/>
      <c r="L1278" s="36"/>
    </row>
    <row r="1279" spans="1:12" s="37" customFormat="1" ht="22.5" customHeight="1">
      <c r="A1279" s="202"/>
      <c r="B1279" s="202"/>
      <c r="C1279" s="202"/>
      <c r="D1279" s="118" t="s">
        <v>532</v>
      </c>
      <c r="E1279" s="96">
        <v>1300</v>
      </c>
      <c r="F1279" s="96">
        <v>0</v>
      </c>
      <c r="G1279" s="96">
        <f t="shared" si="74"/>
        <v>0</v>
      </c>
      <c r="H1279" s="51"/>
      <c r="I1279" s="51"/>
      <c r="J1279" s="51"/>
      <c r="K1279" s="51"/>
      <c r="L1279" s="36"/>
    </row>
    <row r="1280" spans="1:12" s="37" customFormat="1" ht="12">
      <c r="A1280" s="48"/>
      <c r="B1280" s="48"/>
      <c r="C1280" s="48"/>
      <c r="D1280" s="118"/>
      <c r="E1280" s="96"/>
      <c r="F1280" s="96"/>
      <c r="G1280" s="96"/>
      <c r="H1280" s="51"/>
      <c r="I1280" s="51"/>
      <c r="J1280" s="51"/>
      <c r="K1280" s="51"/>
      <c r="L1280" s="36"/>
    </row>
    <row r="1281" spans="1:11" s="61" customFormat="1" ht="12">
      <c r="A1281" s="52"/>
      <c r="B1281" s="52"/>
      <c r="C1281" s="52" t="s">
        <v>462</v>
      </c>
      <c r="D1281" s="53" t="s">
        <v>417</v>
      </c>
      <c r="E1281" s="54">
        <f aca="true" t="shared" si="77" ref="E1281:F1283">SUM(E1282)</f>
        <v>185426</v>
      </c>
      <c r="F1281" s="54">
        <f t="shared" si="77"/>
        <v>94032.34</v>
      </c>
      <c r="G1281" s="54">
        <f t="shared" si="74"/>
        <v>50.71151834154865</v>
      </c>
      <c r="H1281" s="60"/>
      <c r="I1281" s="60"/>
      <c r="J1281" s="60"/>
      <c r="K1281" s="60"/>
    </row>
    <row r="1282" spans="1:11" s="61" customFormat="1" ht="12">
      <c r="A1282" s="57"/>
      <c r="B1282" s="57"/>
      <c r="C1282" s="57"/>
      <c r="D1282" s="58" t="s">
        <v>296</v>
      </c>
      <c r="E1282" s="59">
        <f t="shared" si="77"/>
        <v>185426</v>
      </c>
      <c r="F1282" s="59">
        <f t="shared" si="77"/>
        <v>94032.34</v>
      </c>
      <c r="G1282" s="59">
        <f t="shared" si="74"/>
        <v>50.71151834154865</v>
      </c>
      <c r="H1282" s="60"/>
      <c r="I1282" s="60"/>
      <c r="J1282" s="60"/>
      <c r="K1282" s="60"/>
    </row>
    <row r="1283" spans="1:11" s="61" customFormat="1" ht="24">
      <c r="A1283" s="193" t="s">
        <v>481</v>
      </c>
      <c r="B1283" s="194"/>
      <c r="C1283" s="195"/>
      <c r="D1283" s="63" t="s">
        <v>367</v>
      </c>
      <c r="E1283" s="73">
        <f t="shared" si="77"/>
        <v>185426</v>
      </c>
      <c r="F1283" s="73">
        <f t="shared" si="77"/>
        <v>94032.34</v>
      </c>
      <c r="G1283" s="73">
        <f t="shared" si="74"/>
        <v>50.71151834154865</v>
      </c>
      <c r="H1283" s="60"/>
      <c r="I1283" s="60"/>
      <c r="J1283" s="60"/>
      <c r="K1283" s="60"/>
    </row>
    <row r="1284" spans="1:11" s="61" customFormat="1" ht="24.75" customHeight="1">
      <c r="A1284" s="196"/>
      <c r="B1284" s="197"/>
      <c r="C1284" s="198"/>
      <c r="D1284" s="63" t="s">
        <v>371</v>
      </c>
      <c r="E1284" s="73">
        <f>SUM(E1285)</f>
        <v>185426</v>
      </c>
      <c r="F1284" s="73">
        <f>SUM(F1285)</f>
        <v>94032.34</v>
      </c>
      <c r="G1284" s="73">
        <f t="shared" si="74"/>
        <v>50.71151834154865</v>
      </c>
      <c r="H1284" s="60"/>
      <c r="I1284" s="60"/>
      <c r="J1284" s="60"/>
      <c r="K1284" s="60"/>
    </row>
    <row r="1285" spans="1:11" s="61" customFormat="1" ht="12">
      <c r="A1285" s="196"/>
      <c r="B1285" s="197"/>
      <c r="C1285" s="198"/>
      <c r="D1285" s="63" t="s">
        <v>501</v>
      </c>
      <c r="E1285" s="73">
        <v>185426</v>
      </c>
      <c r="F1285" s="73">
        <v>94032.34</v>
      </c>
      <c r="G1285" s="73">
        <f t="shared" si="74"/>
        <v>50.71151834154865</v>
      </c>
      <c r="H1285" s="60"/>
      <c r="I1285" s="60"/>
      <c r="J1285" s="60"/>
      <c r="K1285" s="60"/>
    </row>
    <row r="1286" spans="1:11" s="132" customFormat="1" ht="76.5" customHeight="1">
      <c r="A1286" s="199"/>
      <c r="B1286" s="200"/>
      <c r="C1286" s="201"/>
      <c r="D1286" s="129" t="s">
        <v>45</v>
      </c>
      <c r="E1286" s="174"/>
      <c r="F1286" s="174"/>
      <c r="G1286" s="174"/>
      <c r="H1286" s="131"/>
      <c r="I1286" s="131"/>
      <c r="J1286" s="131"/>
      <c r="K1286" s="131"/>
    </row>
    <row r="1287" spans="1:11" s="61" customFormat="1" ht="12">
      <c r="A1287" s="158"/>
      <c r="B1287" s="147"/>
      <c r="C1287" s="147"/>
      <c r="D1287" s="129"/>
      <c r="E1287" s="64"/>
      <c r="F1287" s="64"/>
      <c r="G1287" s="64"/>
      <c r="H1287" s="60"/>
      <c r="I1287" s="60"/>
      <c r="J1287" s="60"/>
      <c r="K1287" s="60"/>
    </row>
    <row r="1288" spans="1:11" s="113" customFormat="1" ht="111.75" customHeight="1">
      <c r="A1288" s="87"/>
      <c r="B1288" s="87"/>
      <c r="C1288" s="87" t="s">
        <v>87</v>
      </c>
      <c r="D1288" s="175" t="s">
        <v>88</v>
      </c>
      <c r="E1288" s="90">
        <f aca="true" t="shared" si="78" ref="E1288:F1291">SUM(E1289)</f>
        <v>16030</v>
      </c>
      <c r="F1288" s="90">
        <f t="shared" si="78"/>
        <v>8471.61</v>
      </c>
      <c r="G1288" s="90">
        <f t="shared" si="74"/>
        <v>52.84847161572053</v>
      </c>
      <c r="H1288" s="112"/>
      <c r="I1288" s="112"/>
      <c r="J1288" s="112"/>
      <c r="K1288" s="112"/>
    </row>
    <row r="1289" spans="1:12" s="37" customFormat="1" ht="12">
      <c r="A1289" s="115"/>
      <c r="B1289" s="115"/>
      <c r="C1289" s="115"/>
      <c r="D1289" s="116" t="s">
        <v>296</v>
      </c>
      <c r="E1289" s="117">
        <f t="shared" si="78"/>
        <v>16030</v>
      </c>
      <c r="F1289" s="117">
        <f t="shared" si="78"/>
        <v>8471.61</v>
      </c>
      <c r="G1289" s="117">
        <f t="shared" si="74"/>
        <v>52.84847161572053</v>
      </c>
      <c r="H1289" s="51"/>
      <c r="I1289" s="51"/>
      <c r="J1289" s="51"/>
      <c r="K1289" s="51"/>
      <c r="L1289" s="36"/>
    </row>
    <row r="1290" spans="1:12" s="37" customFormat="1" ht="24">
      <c r="A1290" s="203" t="s">
        <v>481</v>
      </c>
      <c r="B1290" s="204"/>
      <c r="C1290" s="205"/>
      <c r="D1290" s="118" t="s">
        <v>367</v>
      </c>
      <c r="E1290" s="137">
        <f t="shared" si="78"/>
        <v>16030</v>
      </c>
      <c r="F1290" s="137">
        <f t="shared" si="78"/>
        <v>8471.61</v>
      </c>
      <c r="G1290" s="137">
        <f t="shared" si="74"/>
        <v>52.84847161572053</v>
      </c>
      <c r="H1290" s="51"/>
      <c r="I1290" s="51"/>
      <c r="J1290" s="51"/>
      <c r="K1290" s="51"/>
      <c r="L1290" s="36"/>
    </row>
    <row r="1291" spans="1:12" s="37" customFormat="1" ht="25.5" customHeight="1">
      <c r="A1291" s="206"/>
      <c r="B1291" s="207"/>
      <c r="C1291" s="208"/>
      <c r="D1291" s="118" t="s">
        <v>419</v>
      </c>
      <c r="E1291" s="137">
        <f t="shared" si="78"/>
        <v>16030</v>
      </c>
      <c r="F1291" s="137">
        <f t="shared" si="78"/>
        <v>8471.61</v>
      </c>
      <c r="G1291" s="137">
        <f t="shared" si="74"/>
        <v>52.84847161572053</v>
      </c>
      <c r="H1291" s="51"/>
      <c r="I1291" s="51"/>
      <c r="J1291" s="51"/>
      <c r="K1291" s="51"/>
      <c r="L1291" s="36"/>
    </row>
    <row r="1292" spans="1:12" s="37" customFormat="1" ht="14.25" customHeight="1">
      <c r="A1292" s="206"/>
      <c r="B1292" s="207"/>
      <c r="C1292" s="208"/>
      <c r="D1292" s="95" t="s">
        <v>270</v>
      </c>
      <c r="E1292" s="137">
        <v>16030</v>
      </c>
      <c r="F1292" s="137">
        <v>8471.61</v>
      </c>
      <c r="G1292" s="137">
        <f t="shared" si="74"/>
        <v>52.84847161572053</v>
      </c>
      <c r="H1292" s="51"/>
      <c r="I1292" s="51"/>
      <c r="J1292" s="51"/>
      <c r="K1292" s="51"/>
      <c r="L1292" s="36"/>
    </row>
    <row r="1293" spans="1:12" s="37" customFormat="1" ht="60" customHeight="1">
      <c r="A1293" s="209"/>
      <c r="B1293" s="210"/>
      <c r="C1293" s="211"/>
      <c r="D1293" s="101" t="s">
        <v>156</v>
      </c>
      <c r="E1293" s="137"/>
      <c r="F1293" s="137"/>
      <c r="G1293" s="137"/>
      <c r="H1293" s="51"/>
      <c r="I1293" s="51"/>
      <c r="J1293" s="51"/>
      <c r="K1293" s="51"/>
      <c r="L1293" s="36"/>
    </row>
    <row r="1294" spans="1:12" s="37" customFormat="1" ht="12">
      <c r="A1294" s="134"/>
      <c r="B1294" s="134"/>
      <c r="C1294" s="134"/>
      <c r="D1294" s="173"/>
      <c r="E1294" s="137"/>
      <c r="F1294" s="137"/>
      <c r="G1294" s="137"/>
      <c r="H1294" s="51"/>
      <c r="I1294" s="51"/>
      <c r="J1294" s="51"/>
      <c r="K1294" s="51"/>
      <c r="L1294" s="36"/>
    </row>
    <row r="1295" spans="1:11" s="61" customFormat="1" ht="24">
      <c r="A1295" s="78" t="s">
        <v>66</v>
      </c>
      <c r="B1295" s="78">
        <v>900</v>
      </c>
      <c r="C1295" s="78"/>
      <c r="D1295" s="79" t="s">
        <v>288</v>
      </c>
      <c r="E1295" s="80">
        <f>SUM(E1297,E1303,E1316,E1328,E1346,E1352,E1367)</f>
        <v>4216268.15</v>
      </c>
      <c r="F1295" s="80">
        <f>SUM(F1297,F1303,F1316,F1328,F1346,F1352,F1367)</f>
        <v>1674706.8699999996</v>
      </c>
      <c r="G1295" s="80">
        <f t="shared" si="74"/>
        <v>39.720122402556385</v>
      </c>
      <c r="H1295" s="60"/>
      <c r="I1295" s="60"/>
      <c r="J1295" s="60"/>
      <c r="K1295" s="60"/>
    </row>
    <row r="1296" spans="1:11" s="12" customFormat="1" ht="12">
      <c r="A1296" s="8"/>
      <c r="B1296" s="8"/>
      <c r="C1296" s="8"/>
      <c r="D1296" s="9"/>
      <c r="E1296" s="10"/>
      <c r="F1296" s="10"/>
      <c r="G1296" s="10"/>
      <c r="H1296" s="11"/>
      <c r="I1296" s="11"/>
      <c r="J1296" s="11"/>
      <c r="K1296" s="11"/>
    </row>
    <row r="1297" spans="1:11" s="113" customFormat="1" ht="24">
      <c r="A1297" s="87"/>
      <c r="B1297" s="87"/>
      <c r="C1297" s="87" t="s">
        <v>443</v>
      </c>
      <c r="D1297" s="89" t="s">
        <v>444</v>
      </c>
      <c r="E1297" s="90">
        <f aca="true" t="shared" si="79" ref="E1297:F1300">SUM(E1298)</f>
        <v>200000</v>
      </c>
      <c r="F1297" s="90">
        <f t="shared" si="79"/>
        <v>0</v>
      </c>
      <c r="G1297" s="90">
        <f t="shared" si="74"/>
        <v>0</v>
      </c>
      <c r="H1297" s="112"/>
      <c r="I1297" s="112"/>
      <c r="J1297" s="112"/>
      <c r="K1297" s="112"/>
    </row>
    <row r="1298" spans="1:12" s="37" customFormat="1" ht="12">
      <c r="A1298" s="97"/>
      <c r="B1298" s="97"/>
      <c r="C1298" s="97"/>
      <c r="D1298" s="99" t="s">
        <v>310</v>
      </c>
      <c r="E1298" s="100">
        <f t="shared" si="79"/>
        <v>200000</v>
      </c>
      <c r="F1298" s="100">
        <f t="shared" si="79"/>
        <v>0</v>
      </c>
      <c r="G1298" s="100">
        <f t="shared" si="74"/>
        <v>0</v>
      </c>
      <c r="H1298" s="51"/>
      <c r="I1298" s="51"/>
      <c r="J1298" s="51"/>
      <c r="K1298" s="51"/>
      <c r="L1298" s="36"/>
    </row>
    <row r="1299" spans="1:12" s="37" customFormat="1" ht="24">
      <c r="A1299" s="202" t="s">
        <v>481</v>
      </c>
      <c r="B1299" s="202"/>
      <c r="C1299" s="202"/>
      <c r="D1299" s="95" t="s">
        <v>445</v>
      </c>
      <c r="E1299" s="96">
        <f t="shared" si="79"/>
        <v>200000</v>
      </c>
      <c r="F1299" s="96">
        <f t="shared" si="79"/>
        <v>0</v>
      </c>
      <c r="G1299" s="96">
        <f aca="true" t="shared" si="80" ref="G1299:G1393">F1299*100/E1299</f>
        <v>0</v>
      </c>
      <c r="H1299" s="51"/>
      <c r="I1299" s="51"/>
      <c r="J1299" s="51"/>
      <c r="K1299" s="51"/>
      <c r="L1299" s="36"/>
    </row>
    <row r="1300" spans="1:12" s="37" customFormat="1" ht="16.5" customHeight="1">
      <c r="A1300" s="202"/>
      <c r="B1300" s="202"/>
      <c r="C1300" s="202"/>
      <c r="D1300" s="95" t="s">
        <v>59</v>
      </c>
      <c r="E1300" s="96">
        <f t="shared" si="79"/>
        <v>200000</v>
      </c>
      <c r="F1300" s="96">
        <f t="shared" si="79"/>
        <v>0</v>
      </c>
      <c r="G1300" s="96">
        <f t="shared" si="80"/>
        <v>0</v>
      </c>
      <c r="H1300" s="51"/>
      <c r="I1300" s="51"/>
      <c r="J1300" s="51"/>
      <c r="K1300" s="51"/>
      <c r="L1300" s="36"/>
    </row>
    <row r="1301" spans="1:12" s="105" customFormat="1" ht="52.5" customHeight="1">
      <c r="A1301" s="202"/>
      <c r="B1301" s="202"/>
      <c r="C1301" s="202"/>
      <c r="D1301" s="101" t="s">
        <v>446</v>
      </c>
      <c r="E1301" s="102">
        <v>200000</v>
      </c>
      <c r="F1301" s="102">
        <v>0</v>
      </c>
      <c r="G1301" s="96">
        <f t="shared" si="80"/>
        <v>0</v>
      </c>
      <c r="H1301" s="103"/>
      <c r="I1301" s="103"/>
      <c r="J1301" s="103"/>
      <c r="K1301" s="103"/>
      <c r="L1301" s="104"/>
    </row>
    <row r="1302" spans="1:12" s="37" customFormat="1" ht="12">
      <c r="A1302" s="94"/>
      <c r="B1302" s="94"/>
      <c r="C1302" s="94"/>
      <c r="D1302" s="95"/>
      <c r="E1302" s="96"/>
      <c r="F1302" s="96"/>
      <c r="G1302" s="96"/>
      <c r="H1302" s="51"/>
      <c r="I1302" s="51"/>
      <c r="J1302" s="51"/>
      <c r="K1302" s="51"/>
      <c r="L1302" s="36"/>
    </row>
    <row r="1303" spans="1:11" s="113" customFormat="1" ht="12">
      <c r="A1303" s="87"/>
      <c r="B1303" s="87"/>
      <c r="C1303" s="87" t="s">
        <v>405</v>
      </c>
      <c r="D1303" s="89" t="s">
        <v>406</v>
      </c>
      <c r="E1303" s="90">
        <f>SUM(E1304)</f>
        <v>2058186</v>
      </c>
      <c r="F1303" s="90">
        <f>SUM(F1304)</f>
        <v>948898.4</v>
      </c>
      <c r="G1303" s="90">
        <f t="shared" si="80"/>
        <v>46.103627174609095</v>
      </c>
      <c r="H1303" s="112"/>
      <c r="I1303" s="112"/>
      <c r="J1303" s="112"/>
      <c r="K1303" s="112"/>
    </row>
    <row r="1304" spans="1:12" s="37" customFormat="1" ht="12">
      <c r="A1304" s="115"/>
      <c r="B1304" s="115"/>
      <c r="C1304" s="115"/>
      <c r="D1304" s="116" t="s">
        <v>299</v>
      </c>
      <c r="E1304" s="117">
        <f>SUM(E1305)</f>
        <v>2058186</v>
      </c>
      <c r="F1304" s="117">
        <f>SUM(F1305)</f>
        <v>948898.4</v>
      </c>
      <c r="G1304" s="117">
        <f t="shared" si="80"/>
        <v>46.103627174609095</v>
      </c>
      <c r="H1304" s="51"/>
      <c r="I1304" s="51"/>
      <c r="J1304" s="51"/>
      <c r="K1304" s="51"/>
      <c r="L1304" s="36"/>
    </row>
    <row r="1305" spans="1:12" s="37" customFormat="1" ht="24">
      <c r="A1305" s="202" t="s">
        <v>481</v>
      </c>
      <c r="B1305" s="202"/>
      <c r="C1305" s="202"/>
      <c r="D1305" s="95" t="s">
        <v>367</v>
      </c>
      <c r="E1305" s="96">
        <f>SUM(E1306,E1308)</f>
        <v>2058186</v>
      </c>
      <c r="F1305" s="96">
        <f>SUM(F1306,F1308)</f>
        <v>948898.4</v>
      </c>
      <c r="G1305" s="96">
        <f t="shared" si="80"/>
        <v>46.103627174609095</v>
      </c>
      <c r="H1305" s="51"/>
      <c r="I1305" s="51"/>
      <c r="J1305" s="51"/>
      <c r="K1305" s="51"/>
      <c r="L1305" s="36"/>
    </row>
    <row r="1306" spans="1:12" s="37" customFormat="1" ht="24">
      <c r="A1306" s="202"/>
      <c r="B1306" s="202"/>
      <c r="C1306" s="202"/>
      <c r="D1306" s="95" t="s">
        <v>399</v>
      </c>
      <c r="E1306" s="96">
        <f>SUM(E1307)</f>
        <v>8000</v>
      </c>
      <c r="F1306" s="96">
        <f>SUM(F1307)</f>
        <v>5114</v>
      </c>
      <c r="G1306" s="96">
        <f t="shared" si="80"/>
        <v>63.925</v>
      </c>
      <c r="H1306" s="51"/>
      <c r="I1306" s="51"/>
      <c r="J1306" s="51"/>
      <c r="K1306" s="51"/>
      <c r="L1306" s="36"/>
    </row>
    <row r="1307" spans="1:12" s="37" customFormat="1" ht="19.5" customHeight="1">
      <c r="A1307" s="202"/>
      <c r="B1307" s="202"/>
      <c r="C1307" s="202"/>
      <c r="D1307" s="95" t="s">
        <v>526</v>
      </c>
      <c r="E1307" s="137">
        <v>8000</v>
      </c>
      <c r="F1307" s="137">
        <v>5114</v>
      </c>
      <c r="G1307" s="137">
        <f t="shared" si="80"/>
        <v>63.925</v>
      </c>
      <c r="H1307" s="51"/>
      <c r="I1307" s="51"/>
      <c r="J1307" s="51"/>
      <c r="K1307" s="51"/>
      <c r="L1307" s="36"/>
    </row>
    <row r="1308" spans="1:12" s="37" customFormat="1" ht="25.5" customHeight="1">
      <c r="A1308" s="202"/>
      <c r="B1308" s="202"/>
      <c r="C1308" s="202"/>
      <c r="D1308" s="118" t="s">
        <v>395</v>
      </c>
      <c r="E1308" s="137">
        <f>SUM(E1309,E1311,E1313)</f>
        <v>2050186</v>
      </c>
      <c r="F1308" s="137">
        <f>SUM(F1309,F1311,F1313)</f>
        <v>943784.4</v>
      </c>
      <c r="G1308" s="137">
        <f t="shared" si="80"/>
        <v>46.0340866633564</v>
      </c>
      <c r="H1308" s="51"/>
      <c r="I1308" s="51"/>
      <c r="J1308" s="51"/>
      <c r="K1308" s="51"/>
      <c r="L1308" s="36"/>
    </row>
    <row r="1309" spans="1:12" s="37" customFormat="1" ht="16.5" customHeight="1">
      <c r="A1309" s="202"/>
      <c r="B1309" s="202"/>
      <c r="C1309" s="202"/>
      <c r="D1309" s="118" t="s">
        <v>152</v>
      </c>
      <c r="E1309" s="137">
        <f>SUM(E1310)</f>
        <v>5000</v>
      </c>
      <c r="F1309" s="137">
        <f>SUM(F1310)</f>
        <v>0</v>
      </c>
      <c r="G1309" s="137">
        <f t="shared" si="80"/>
        <v>0</v>
      </c>
      <c r="H1309" s="51"/>
      <c r="I1309" s="51"/>
      <c r="J1309" s="51"/>
      <c r="K1309" s="51"/>
      <c r="L1309" s="36"/>
    </row>
    <row r="1310" spans="1:12" s="105" customFormat="1" ht="22.5">
      <c r="A1310" s="202"/>
      <c r="B1310" s="202"/>
      <c r="C1310" s="202"/>
      <c r="D1310" s="153" t="s">
        <v>434</v>
      </c>
      <c r="E1310" s="140">
        <v>5000</v>
      </c>
      <c r="F1310" s="140">
        <v>0</v>
      </c>
      <c r="G1310" s="137">
        <f t="shared" si="80"/>
        <v>0</v>
      </c>
      <c r="H1310" s="103"/>
      <c r="I1310" s="103"/>
      <c r="J1310" s="103"/>
      <c r="K1310" s="103"/>
      <c r="L1310" s="104"/>
    </row>
    <row r="1311" spans="1:12" s="37" customFormat="1" ht="12">
      <c r="A1311" s="202"/>
      <c r="B1311" s="202"/>
      <c r="C1311" s="202"/>
      <c r="D1311" s="118" t="s">
        <v>115</v>
      </c>
      <c r="E1311" s="137">
        <f>SUM(E1312)</f>
        <v>2043186</v>
      </c>
      <c r="F1311" s="137">
        <f>SUM(F1312)</f>
        <v>943422.26</v>
      </c>
      <c r="G1311" s="137">
        <f t="shared" si="80"/>
        <v>46.17407617319226</v>
      </c>
      <c r="H1311" s="51"/>
      <c r="I1311" s="51"/>
      <c r="J1311" s="51"/>
      <c r="K1311" s="51"/>
      <c r="L1311" s="36"/>
    </row>
    <row r="1312" spans="1:12" s="105" customFormat="1" ht="22.5">
      <c r="A1312" s="202"/>
      <c r="B1312" s="202"/>
      <c r="C1312" s="202"/>
      <c r="D1312" s="153" t="s">
        <v>434</v>
      </c>
      <c r="E1312" s="140">
        <v>2043186</v>
      </c>
      <c r="F1312" s="140">
        <v>943422.26</v>
      </c>
      <c r="G1312" s="137">
        <f t="shared" si="80"/>
        <v>46.17407617319226</v>
      </c>
      <c r="H1312" s="103"/>
      <c r="I1312" s="103"/>
      <c r="J1312" s="103"/>
      <c r="K1312" s="103"/>
      <c r="L1312" s="104"/>
    </row>
    <row r="1313" spans="1:12" s="37" customFormat="1" ht="27" customHeight="1">
      <c r="A1313" s="202"/>
      <c r="B1313" s="202"/>
      <c r="C1313" s="202"/>
      <c r="D1313" s="118" t="s">
        <v>155</v>
      </c>
      <c r="E1313" s="137">
        <f>SUM(E1314)</f>
        <v>2000</v>
      </c>
      <c r="F1313" s="137">
        <f>SUM(F1314)</f>
        <v>362.14</v>
      </c>
      <c r="G1313" s="137">
        <f t="shared" si="80"/>
        <v>18.107</v>
      </c>
      <c r="H1313" s="51"/>
      <c r="I1313" s="51"/>
      <c r="J1313" s="51"/>
      <c r="K1313" s="51"/>
      <c r="L1313" s="36"/>
    </row>
    <row r="1314" spans="1:12" s="105" customFormat="1" ht="22.5">
      <c r="A1314" s="202"/>
      <c r="B1314" s="202"/>
      <c r="C1314" s="202"/>
      <c r="D1314" s="153" t="s">
        <v>434</v>
      </c>
      <c r="E1314" s="140">
        <v>2000</v>
      </c>
      <c r="F1314" s="140">
        <v>362.14</v>
      </c>
      <c r="G1314" s="140">
        <f t="shared" si="80"/>
        <v>18.107</v>
      </c>
      <c r="H1314" s="103"/>
      <c r="I1314" s="103"/>
      <c r="J1314" s="103"/>
      <c r="K1314" s="103"/>
      <c r="L1314" s="104"/>
    </row>
    <row r="1315" spans="1:12" s="37" customFormat="1" ht="12">
      <c r="A1315" s="94"/>
      <c r="B1315" s="94"/>
      <c r="C1315" s="94"/>
      <c r="D1315" s="95"/>
      <c r="E1315" s="96"/>
      <c r="F1315" s="96"/>
      <c r="G1315" s="96"/>
      <c r="H1315" s="51"/>
      <c r="I1315" s="51"/>
      <c r="J1315" s="51"/>
      <c r="K1315" s="51"/>
      <c r="L1315" s="36"/>
    </row>
    <row r="1316" spans="1:11" s="56" customFormat="1" ht="12">
      <c r="A1316" s="52"/>
      <c r="B1316" s="52"/>
      <c r="C1316" s="52">
        <v>90003</v>
      </c>
      <c r="D1316" s="53" t="s">
        <v>308</v>
      </c>
      <c r="E1316" s="54">
        <f>SUM(E1317)</f>
        <v>205150</v>
      </c>
      <c r="F1316" s="54">
        <f>SUM(F1317)</f>
        <v>150000</v>
      </c>
      <c r="G1316" s="54">
        <f t="shared" si="80"/>
        <v>73.117231294175</v>
      </c>
      <c r="H1316" s="55"/>
      <c r="I1316" s="55"/>
      <c r="J1316" s="55"/>
      <c r="K1316" s="55"/>
    </row>
    <row r="1317" spans="1:11" s="61" customFormat="1" ht="12">
      <c r="A1317" s="57"/>
      <c r="B1317" s="57"/>
      <c r="C1317" s="57"/>
      <c r="D1317" s="58" t="s">
        <v>296</v>
      </c>
      <c r="E1317" s="59">
        <f>SUM(E1318,E1321)</f>
        <v>205150</v>
      </c>
      <c r="F1317" s="59">
        <f>SUM(F1318,F1321)</f>
        <v>150000</v>
      </c>
      <c r="G1317" s="59">
        <f t="shared" si="80"/>
        <v>73.117231294175</v>
      </c>
      <c r="H1317" s="60"/>
      <c r="I1317" s="60"/>
      <c r="J1317" s="60"/>
      <c r="K1317" s="60"/>
    </row>
    <row r="1318" spans="1:11" s="61" customFormat="1" ht="24">
      <c r="A1318" s="182" t="s">
        <v>481</v>
      </c>
      <c r="B1318" s="182"/>
      <c r="C1318" s="182"/>
      <c r="D1318" s="63" t="s">
        <v>392</v>
      </c>
      <c r="E1318" s="64">
        <f>SUM(E1319:E1320)</f>
        <v>201150</v>
      </c>
      <c r="F1318" s="64">
        <f>SUM(F1319:F1320)</f>
        <v>150000</v>
      </c>
      <c r="G1318" s="64">
        <f t="shared" si="80"/>
        <v>74.57121551081282</v>
      </c>
      <c r="H1318" s="60"/>
      <c r="I1318" s="60"/>
      <c r="J1318" s="60"/>
      <c r="K1318" s="60"/>
    </row>
    <row r="1319" spans="1:11" s="69" customFormat="1" ht="45" customHeight="1">
      <c r="A1319" s="182"/>
      <c r="B1319" s="182"/>
      <c r="C1319" s="182"/>
      <c r="D1319" s="82" t="s">
        <v>437</v>
      </c>
      <c r="E1319" s="74">
        <v>200000</v>
      </c>
      <c r="F1319" s="67">
        <v>150000</v>
      </c>
      <c r="G1319" s="74">
        <f t="shared" si="80"/>
        <v>75</v>
      </c>
      <c r="H1319" s="68"/>
      <c r="I1319" s="68"/>
      <c r="J1319" s="68"/>
      <c r="K1319" s="68"/>
    </row>
    <row r="1320" spans="1:11" s="69" customFormat="1" ht="39" customHeight="1">
      <c r="A1320" s="182"/>
      <c r="B1320" s="182"/>
      <c r="C1320" s="182"/>
      <c r="D1320" s="108" t="s">
        <v>202</v>
      </c>
      <c r="E1320" s="74">
        <v>1150</v>
      </c>
      <c r="F1320" s="67">
        <v>0</v>
      </c>
      <c r="G1320" s="74">
        <f t="shared" si="80"/>
        <v>0</v>
      </c>
      <c r="H1320" s="68"/>
      <c r="I1320" s="68"/>
      <c r="J1320" s="68"/>
      <c r="K1320" s="68"/>
    </row>
    <row r="1321" spans="1:11" s="61" customFormat="1" ht="24">
      <c r="A1321" s="182"/>
      <c r="B1321" s="182"/>
      <c r="C1321" s="182"/>
      <c r="D1321" s="63" t="s">
        <v>368</v>
      </c>
      <c r="E1321" s="64">
        <f>SUM(E1322)</f>
        <v>4000</v>
      </c>
      <c r="F1321" s="64">
        <f>SUM(F1322)</f>
        <v>0</v>
      </c>
      <c r="G1321" s="64">
        <f t="shared" si="80"/>
        <v>0</v>
      </c>
      <c r="H1321" s="60"/>
      <c r="I1321" s="60"/>
      <c r="J1321" s="60"/>
      <c r="K1321" s="60"/>
    </row>
    <row r="1322" spans="1:11" s="61" customFormat="1" ht="24.75" customHeight="1">
      <c r="A1322" s="182"/>
      <c r="B1322" s="182"/>
      <c r="C1322" s="182"/>
      <c r="D1322" s="63" t="s">
        <v>394</v>
      </c>
      <c r="E1322" s="64">
        <f>SUM(E1323,E1325)</f>
        <v>4000</v>
      </c>
      <c r="F1322" s="64">
        <f>SUM(F1323,F1325)</f>
        <v>0</v>
      </c>
      <c r="G1322" s="64">
        <f t="shared" si="80"/>
        <v>0</v>
      </c>
      <c r="H1322" s="60"/>
      <c r="I1322" s="60"/>
      <c r="J1322" s="60"/>
      <c r="K1322" s="60"/>
    </row>
    <row r="1323" spans="1:11" s="61" customFormat="1" ht="14.25" customHeight="1">
      <c r="A1323" s="182"/>
      <c r="B1323" s="182"/>
      <c r="C1323" s="182"/>
      <c r="D1323" s="63" t="s">
        <v>152</v>
      </c>
      <c r="E1323" s="64">
        <f>SUM(E1324)</f>
        <v>500</v>
      </c>
      <c r="F1323" s="64">
        <f>SUM(F1324)</f>
        <v>0</v>
      </c>
      <c r="G1323" s="64">
        <f t="shared" si="80"/>
        <v>0</v>
      </c>
      <c r="H1323" s="60"/>
      <c r="I1323" s="60"/>
      <c r="J1323" s="60"/>
      <c r="K1323" s="60"/>
    </row>
    <row r="1324" spans="1:11" s="69" customFormat="1" ht="22.5">
      <c r="A1324" s="182"/>
      <c r="B1324" s="182"/>
      <c r="C1324" s="182"/>
      <c r="D1324" s="82" t="s">
        <v>201</v>
      </c>
      <c r="E1324" s="67">
        <v>500</v>
      </c>
      <c r="F1324" s="67">
        <v>0</v>
      </c>
      <c r="G1324" s="64">
        <f t="shared" si="80"/>
        <v>0</v>
      </c>
      <c r="H1324" s="68"/>
      <c r="I1324" s="68"/>
      <c r="J1324" s="68"/>
      <c r="K1324" s="68"/>
    </row>
    <row r="1325" spans="1:11" s="61" customFormat="1" ht="12">
      <c r="A1325" s="182"/>
      <c r="B1325" s="182"/>
      <c r="C1325" s="182"/>
      <c r="D1325" s="63" t="s">
        <v>115</v>
      </c>
      <c r="E1325" s="64">
        <f>SUM(E1326:E1326)</f>
        <v>3500</v>
      </c>
      <c r="F1325" s="64">
        <f>SUM(F1326:F1326)</f>
        <v>0</v>
      </c>
      <c r="G1325" s="64">
        <f t="shared" si="80"/>
        <v>0</v>
      </c>
      <c r="H1325" s="60"/>
      <c r="I1325" s="60"/>
      <c r="J1325" s="60"/>
      <c r="K1325" s="60"/>
    </row>
    <row r="1326" spans="1:11" s="69" customFormat="1" ht="25.5" customHeight="1">
      <c r="A1326" s="182"/>
      <c r="B1326" s="182"/>
      <c r="C1326" s="182"/>
      <c r="D1326" s="82" t="s">
        <v>3</v>
      </c>
      <c r="E1326" s="67">
        <v>3500</v>
      </c>
      <c r="F1326" s="67">
        <v>0</v>
      </c>
      <c r="G1326" s="67">
        <f t="shared" si="80"/>
        <v>0</v>
      </c>
      <c r="H1326" s="68"/>
      <c r="I1326" s="68"/>
      <c r="J1326" s="68"/>
      <c r="K1326" s="68"/>
    </row>
    <row r="1327" spans="1:12" s="76" customFormat="1" ht="12">
      <c r="A1327" s="70"/>
      <c r="B1327" s="70"/>
      <c r="C1327" s="70"/>
      <c r="D1327" s="72"/>
      <c r="E1327" s="73"/>
      <c r="F1327" s="73"/>
      <c r="G1327" s="73"/>
      <c r="H1327" s="60"/>
      <c r="I1327" s="60"/>
      <c r="J1327" s="60"/>
      <c r="K1327" s="60"/>
      <c r="L1327" s="61"/>
    </row>
    <row r="1328" spans="1:11" s="56" customFormat="1" ht="24">
      <c r="A1328" s="52"/>
      <c r="B1328" s="52"/>
      <c r="C1328" s="52">
        <v>90004</v>
      </c>
      <c r="D1328" s="53" t="s">
        <v>320</v>
      </c>
      <c r="E1328" s="54">
        <f>SUM(E1329)</f>
        <v>191652.79</v>
      </c>
      <c r="F1328" s="54">
        <f>SUM(F1329)</f>
        <v>124355.95</v>
      </c>
      <c r="G1328" s="54">
        <f t="shared" si="80"/>
        <v>64.88606296835022</v>
      </c>
      <c r="H1328" s="55"/>
      <c r="I1328" s="55"/>
      <c r="J1328" s="55"/>
      <c r="K1328" s="55"/>
    </row>
    <row r="1329" spans="1:11" s="61" customFormat="1" ht="12">
      <c r="A1329" s="57"/>
      <c r="B1329" s="57"/>
      <c r="C1329" s="57"/>
      <c r="D1329" s="58" t="s">
        <v>296</v>
      </c>
      <c r="E1329" s="59">
        <f>SUM(E1330,E1333)</f>
        <v>191652.79</v>
      </c>
      <c r="F1329" s="59">
        <f>SUM(F1330,F1333)</f>
        <v>124355.95</v>
      </c>
      <c r="G1329" s="59">
        <f t="shared" si="80"/>
        <v>64.88606296835022</v>
      </c>
      <c r="H1329" s="60"/>
      <c r="I1329" s="60"/>
      <c r="J1329" s="60"/>
      <c r="K1329" s="60"/>
    </row>
    <row r="1330" spans="1:11" s="61" customFormat="1" ht="17.25" customHeight="1">
      <c r="A1330" s="183" t="s">
        <v>481</v>
      </c>
      <c r="B1330" s="184"/>
      <c r="C1330" s="185"/>
      <c r="D1330" s="63" t="s">
        <v>366</v>
      </c>
      <c r="E1330" s="64">
        <f>SUM(E1331)</f>
        <v>142000</v>
      </c>
      <c r="F1330" s="64">
        <f>SUM(F1331)</f>
        <v>102000</v>
      </c>
      <c r="G1330" s="64">
        <f t="shared" si="80"/>
        <v>71.83098591549296</v>
      </c>
      <c r="H1330" s="60"/>
      <c r="I1330" s="60"/>
      <c r="J1330" s="60"/>
      <c r="K1330" s="60"/>
    </row>
    <row r="1331" spans="1:11" s="69" customFormat="1" ht="60.75" customHeight="1">
      <c r="A1331" s="186"/>
      <c r="B1331" s="187"/>
      <c r="C1331" s="188"/>
      <c r="D1331" s="82" t="s">
        <v>428</v>
      </c>
      <c r="E1331" s="74">
        <v>142000</v>
      </c>
      <c r="F1331" s="74">
        <v>102000</v>
      </c>
      <c r="G1331" s="74">
        <f t="shared" si="80"/>
        <v>71.83098591549296</v>
      </c>
      <c r="H1331" s="68"/>
      <c r="I1331" s="68"/>
      <c r="J1331" s="68"/>
      <c r="K1331" s="68"/>
    </row>
    <row r="1332" spans="1:11" s="69" customFormat="1" ht="32.25" customHeight="1">
      <c r="A1332" s="186"/>
      <c r="B1332" s="187"/>
      <c r="C1332" s="188"/>
      <c r="D1332" s="82" t="s">
        <v>105</v>
      </c>
      <c r="E1332" s="74">
        <v>2000</v>
      </c>
      <c r="F1332" s="74">
        <v>2000</v>
      </c>
      <c r="G1332" s="74">
        <f t="shared" si="80"/>
        <v>100</v>
      </c>
      <c r="H1332" s="68"/>
      <c r="I1332" s="68"/>
      <c r="J1332" s="68"/>
      <c r="K1332" s="68"/>
    </row>
    <row r="1333" spans="1:11" s="61" customFormat="1" ht="24">
      <c r="A1333" s="186"/>
      <c r="B1333" s="187"/>
      <c r="C1333" s="188"/>
      <c r="D1333" s="63" t="s">
        <v>368</v>
      </c>
      <c r="E1333" s="64">
        <f>SUM(E1334,E1336)</f>
        <v>49652.79</v>
      </c>
      <c r="F1333" s="64">
        <f>SUM(F1334,F1336)</f>
        <v>22355.95</v>
      </c>
      <c r="G1333" s="64">
        <f t="shared" si="80"/>
        <v>45.02455954640212</v>
      </c>
      <c r="H1333" s="60"/>
      <c r="I1333" s="60"/>
      <c r="J1333" s="60"/>
      <c r="K1333" s="60"/>
    </row>
    <row r="1334" spans="1:11" s="61" customFormat="1" ht="24">
      <c r="A1334" s="186"/>
      <c r="B1334" s="187"/>
      <c r="C1334" s="188"/>
      <c r="D1334" s="63" t="s">
        <v>425</v>
      </c>
      <c r="E1334" s="64">
        <f>SUM(E1335:E1335)</f>
        <v>1000</v>
      </c>
      <c r="F1334" s="64">
        <f>SUM(F1335:F1335)</f>
        <v>360</v>
      </c>
      <c r="G1334" s="64">
        <f t="shared" si="80"/>
        <v>36</v>
      </c>
      <c r="H1334" s="60"/>
      <c r="I1334" s="60"/>
      <c r="J1334" s="60"/>
      <c r="K1334" s="60"/>
    </row>
    <row r="1335" spans="1:11" s="61" customFormat="1" ht="15" customHeight="1">
      <c r="A1335" s="186"/>
      <c r="B1335" s="187"/>
      <c r="C1335" s="188"/>
      <c r="D1335" s="63" t="s">
        <v>508</v>
      </c>
      <c r="E1335" s="64">
        <v>1000</v>
      </c>
      <c r="F1335" s="64">
        <v>360</v>
      </c>
      <c r="G1335" s="64">
        <f t="shared" si="80"/>
        <v>36</v>
      </c>
      <c r="H1335" s="60"/>
      <c r="I1335" s="60"/>
      <c r="J1335" s="60"/>
      <c r="K1335" s="60"/>
    </row>
    <row r="1336" spans="1:11" s="61" customFormat="1" ht="31.5" customHeight="1">
      <c r="A1336" s="186"/>
      <c r="B1336" s="187"/>
      <c r="C1336" s="188"/>
      <c r="D1336" s="63" t="s">
        <v>424</v>
      </c>
      <c r="E1336" s="64">
        <f>SUM(E1337,E1343)</f>
        <v>48652.79</v>
      </c>
      <c r="F1336" s="64">
        <f>SUM(F1337,F1343)</f>
        <v>21995.95</v>
      </c>
      <c r="G1336" s="64">
        <f t="shared" si="80"/>
        <v>45.21004859125242</v>
      </c>
      <c r="H1336" s="60"/>
      <c r="I1336" s="60"/>
      <c r="J1336" s="60"/>
      <c r="K1336" s="60"/>
    </row>
    <row r="1337" spans="1:11" s="61" customFormat="1" ht="15" customHeight="1">
      <c r="A1337" s="186"/>
      <c r="B1337" s="187"/>
      <c r="C1337" s="188"/>
      <c r="D1337" s="63" t="s">
        <v>152</v>
      </c>
      <c r="E1337" s="64">
        <f>SUM(E1338:E1342)</f>
        <v>6752.79</v>
      </c>
      <c r="F1337" s="64">
        <f>SUM(F1338:F1342)</f>
        <v>4698.139999999999</v>
      </c>
      <c r="G1337" s="64">
        <f t="shared" si="80"/>
        <v>69.57331710300483</v>
      </c>
      <c r="H1337" s="60"/>
      <c r="I1337" s="60"/>
      <c r="J1337" s="60"/>
      <c r="K1337" s="60"/>
    </row>
    <row r="1338" spans="1:11" s="69" customFormat="1" ht="11.25">
      <c r="A1338" s="186"/>
      <c r="B1338" s="187"/>
      <c r="C1338" s="188"/>
      <c r="D1338" s="108" t="s">
        <v>102</v>
      </c>
      <c r="E1338" s="67">
        <v>700</v>
      </c>
      <c r="F1338" s="67">
        <v>100</v>
      </c>
      <c r="G1338" s="67">
        <f t="shared" si="80"/>
        <v>14.285714285714286</v>
      </c>
      <c r="H1338" s="68"/>
      <c r="I1338" s="68"/>
      <c r="J1338" s="68"/>
      <c r="K1338" s="68"/>
    </row>
    <row r="1339" spans="1:11" s="69" customFormat="1" ht="11.25" customHeight="1">
      <c r="A1339" s="186"/>
      <c r="B1339" s="187"/>
      <c r="C1339" s="188"/>
      <c r="D1339" s="108" t="s">
        <v>103</v>
      </c>
      <c r="E1339" s="67">
        <v>897.09</v>
      </c>
      <c r="F1339" s="67">
        <v>225</v>
      </c>
      <c r="G1339" s="67">
        <f t="shared" si="80"/>
        <v>25.081095542253284</v>
      </c>
      <c r="H1339" s="68"/>
      <c r="I1339" s="68"/>
      <c r="J1339" s="68"/>
      <c r="K1339" s="68"/>
    </row>
    <row r="1340" spans="1:11" s="69" customFormat="1" ht="11.25">
      <c r="A1340" s="186"/>
      <c r="B1340" s="187"/>
      <c r="C1340" s="188"/>
      <c r="D1340" s="108" t="s">
        <v>104</v>
      </c>
      <c r="E1340" s="67">
        <v>822.78</v>
      </c>
      <c r="F1340" s="67">
        <v>193.5</v>
      </c>
      <c r="G1340" s="67">
        <f t="shared" si="80"/>
        <v>23.517829796543428</v>
      </c>
      <c r="H1340" s="68"/>
      <c r="I1340" s="68"/>
      <c r="J1340" s="68"/>
      <c r="K1340" s="68"/>
    </row>
    <row r="1341" spans="1:11" s="69" customFormat="1" ht="22.5">
      <c r="A1341" s="186"/>
      <c r="B1341" s="187"/>
      <c r="C1341" s="188"/>
      <c r="D1341" s="108" t="s">
        <v>204</v>
      </c>
      <c r="E1341" s="67">
        <v>1200</v>
      </c>
      <c r="F1341" s="67">
        <v>1200</v>
      </c>
      <c r="G1341" s="67">
        <f t="shared" si="80"/>
        <v>100</v>
      </c>
      <c r="H1341" s="68"/>
      <c r="I1341" s="68"/>
      <c r="J1341" s="68"/>
      <c r="K1341" s="68"/>
    </row>
    <row r="1342" spans="1:11" s="69" customFormat="1" ht="32.25" customHeight="1">
      <c r="A1342" s="186"/>
      <c r="B1342" s="187"/>
      <c r="C1342" s="188"/>
      <c r="D1342" s="66" t="s">
        <v>203</v>
      </c>
      <c r="E1342" s="67">
        <v>3132.92</v>
      </c>
      <c r="F1342" s="67">
        <v>2979.64</v>
      </c>
      <c r="G1342" s="67">
        <f t="shared" si="80"/>
        <v>95.10743970481212</v>
      </c>
      <c r="H1342" s="68"/>
      <c r="I1342" s="68"/>
      <c r="J1342" s="68"/>
      <c r="K1342" s="68"/>
    </row>
    <row r="1343" spans="1:11" s="61" customFormat="1" ht="12">
      <c r="A1343" s="186"/>
      <c r="B1343" s="187"/>
      <c r="C1343" s="188"/>
      <c r="D1343" s="63" t="s">
        <v>115</v>
      </c>
      <c r="E1343" s="64">
        <f>SUM(E1344:E1344)</f>
        <v>41900</v>
      </c>
      <c r="F1343" s="64">
        <f>SUM(F1344:F1344)</f>
        <v>17297.81</v>
      </c>
      <c r="G1343" s="67">
        <f t="shared" si="80"/>
        <v>41.28355608591886</v>
      </c>
      <c r="H1343" s="60"/>
      <c r="I1343" s="60"/>
      <c r="J1343" s="60"/>
      <c r="K1343" s="60"/>
    </row>
    <row r="1344" spans="1:11" s="69" customFormat="1" ht="22.5">
      <c r="A1344" s="186"/>
      <c r="B1344" s="187"/>
      <c r="C1344" s="188"/>
      <c r="D1344" s="82" t="s">
        <v>426</v>
      </c>
      <c r="E1344" s="67">
        <v>41900</v>
      </c>
      <c r="F1344" s="67">
        <v>17297.81</v>
      </c>
      <c r="G1344" s="67">
        <f t="shared" si="80"/>
        <v>41.28355608591886</v>
      </c>
      <c r="H1344" s="68"/>
      <c r="I1344" s="68"/>
      <c r="J1344" s="68"/>
      <c r="K1344" s="68"/>
    </row>
    <row r="1345" spans="1:12" s="76" customFormat="1" ht="12">
      <c r="A1345" s="70"/>
      <c r="B1345" s="70"/>
      <c r="C1345" s="70"/>
      <c r="D1345" s="72"/>
      <c r="E1345" s="73"/>
      <c r="F1345" s="73"/>
      <c r="G1345" s="73"/>
      <c r="H1345" s="60"/>
      <c r="I1345" s="60"/>
      <c r="J1345" s="60"/>
      <c r="K1345" s="60"/>
      <c r="L1345" s="61"/>
    </row>
    <row r="1346" spans="1:12" s="76" customFormat="1" ht="24">
      <c r="A1346" s="52"/>
      <c r="B1346" s="52"/>
      <c r="C1346" s="52" t="s">
        <v>490</v>
      </c>
      <c r="D1346" s="53" t="s">
        <v>491</v>
      </c>
      <c r="E1346" s="54">
        <f>SUM(E1347)</f>
        <v>8000</v>
      </c>
      <c r="F1346" s="54">
        <f>SUM(F1347)</f>
        <v>0</v>
      </c>
      <c r="G1346" s="54">
        <f t="shared" si="80"/>
        <v>0</v>
      </c>
      <c r="H1346" s="60"/>
      <c r="I1346" s="60"/>
      <c r="J1346" s="60"/>
      <c r="K1346" s="60"/>
      <c r="L1346" s="61"/>
    </row>
    <row r="1347" spans="1:12" s="76" customFormat="1" ht="12">
      <c r="A1347" s="119"/>
      <c r="B1347" s="119"/>
      <c r="C1347" s="119"/>
      <c r="D1347" s="121" t="s">
        <v>310</v>
      </c>
      <c r="E1347" s="122">
        <f>E1348</f>
        <v>8000</v>
      </c>
      <c r="F1347" s="122">
        <f>F1348</f>
        <v>0</v>
      </c>
      <c r="G1347" s="122">
        <f t="shared" si="80"/>
        <v>0</v>
      </c>
      <c r="H1347" s="60"/>
      <c r="I1347" s="60"/>
      <c r="J1347" s="60"/>
      <c r="K1347" s="60"/>
      <c r="L1347" s="61"/>
    </row>
    <row r="1348" spans="1:12" s="76" customFormat="1" ht="24">
      <c r="A1348" s="192" t="s">
        <v>481</v>
      </c>
      <c r="B1348" s="192"/>
      <c r="C1348" s="192"/>
      <c r="D1348" s="72" t="s">
        <v>398</v>
      </c>
      <c r="E1348" s="73">
        <f>SUM(E1349)</f>
        <v>8000</v>
      </c>
      <c r="F1348" s="73">
        <f>SUM(F1349)</f>
        <v>0</v>
      </c>
      <c r="G1348" s="73">
        <f t="shared" si="80"/>
        <v>0</v>
      </c>
      <c r="H1348" s="60"/>
      <c r="I1348" s="60"/>
      <c r="J1348" s="60"/>
      <c r="K1348" s="60"/>
      <c r="L1348" s="61"/>
    </row>
    <row r="1349" spans="1:12" s="76" customFormat="1" ht="24">
      <c r="A1349" s="192"/>
      <c r="B1349" s="192"/>
      <c r="C1349" s="192"/>
      <c r="D1349" s="72" t="s">
        <v>236</v>
      </c>
      <c r="E1349" s="73">
        <f>SUM(E1350)</f>
        <v>8000</v>
      </c>
      <c r="F1349" s="73">
        <f>SUM(F1350)</f>
        <v>0</v>
      </c>
      <c r="G1349" s="73">
        <f t="shared" si="80"/>
        <v>0</v>
      </c>
      <c r="H1349" s="60"/>
      <c r="I1349" s="60"/>
      <c r="J1349" s="60"/>
      <c r="K1349" s="60"/>
      <c r="L1349" s="61"/>
    </row>
    <row r="1350" spans="1:12" s="106" customFormat="1" ht="15.75" customHeight="1">
      <c r="A1350" s="192"/>
      <c r="B1350" s="192"/>
      <c r="C1350" s="192"/>
      <c r="D1350" s="66" t="s">
        <v>205</v>
      </c>
      <c r="E1350" s="74">
        <v>8000</v>
      </c>
      <c r="F1350" s="74">
        <v>0</v>
      </c>
      <c r="G1350" s="74">
        <f t="shared" si="80"/>
        <v>0</v>
      </c>
      <c r="H1350" s="68"/>
      <c r="I1350" s="68"/>
      <c r="J1350" s="68"/>
      <c r="K1350" s="68"/>
      <c r="L1350" s="69"/>
    </row>
    <row r="1351" spans="1:12" s="76" customFormat="1" ht="12">
      <c r="A1351" s="70"/>
      <c r="B1351" s="70"/>
      <c r="C1351" s="70"/>
      <c r="D1351" s="72"/>
      <c r="E1351" s="73"/>
      <c r="F1351" s="73"/>
      <c r="G1351" s="73"/>
      <c r="H1351" s="60"/>
      <c r="I1351" s="60"/>
      <c r="J1351" s="60"/>
      <c r="K1351" s="60"/>
      <c r="L1351" s="61"/>
    </row>
    <row r="1352" spans="1:11" s="56" customFormat="1" ht="12">
      <c r="A1352" s="52"/>
      <c r="B1352" s="52"/>
      <c r="C1352" s="52">
        <v>90015</v>
      </c>
      <c r="D1352" s="53" t="s">
        <v>309</v>
      </c>
      <c r="E1352" s="54">
        <f>SUM(E1353,E1362)</f>
        <v>870000</v>
      </c>
      <c r="F1352" s="54">
        <f>SUM(F1353,F1362)</f>
        <v>376755.89</v>
      </c>
      <c r="G1352" s="54">
        <f t="shared" si="80"/>
        <v>43.30527471264368</v>
      </c>
      <c r="H1352" s="55"/>
      <c r="I1352" s="55"/>
      <c r="J1352" s="55"/>
      <c r="K1352" s="55"/>
    </row>
    <row r="1353" spans="1:11" s="61" customFormat="1" ht="12">
      <c r="A1353" s="57"/>
      <c r="B1353" s="57"/>
      <c r="C1353" s="57"/>
      <c r="D1353" s="58" t="s">
        <v>296</v>
      </c>
      <c r="E1353" s="59">
        <f>SUM(E1354)</f>
        <v>850000</v>
      </c>
      <c r="F1353" s="59">
        <f>SUM(F1354)</f>
        <v>376755.89</v>
      </c>
      <c r="G1353" s="59">
        <f t="shared" si="80"/>
        <v>44.32422235294118</v>
      </c>
      <c r="H1353" s="60"/>
      <c r="I1353" s="60"/>
      <c r="J1353" s="60"/>
      <c r="K1353" s="60"/>
    </row>
    <row r="1354" spans="1:11" s="61" customFormat="1" ht="24">
      <c r="A1354" s="182" t="s">
        <v>481</v>
      </c>
      <c r="B1354" s="182"/>
      <c r="C1354" s="182"/>
      <c r="D1354" s="63" t="s">
        <v>367</v>
      </c>
      <c r="E1354" s="64">
        <f>SUM(E1355)</f>
        <v>850000</v>
      </c>
      <c r="F1354" s="64">
        <f>SUM(F1355)</f>
        <v>376755.89</v>
      </c>
      <c r="G1354" s="64">
        <f t="shared" si="80"/>
        <v>44.32422235294118</v>
      </c>
      <c r="H1354" s="60"/>
      <c r="I1354" s="60"/>
      <c r="J1354" s="60"/>
      <c r="K1354" s="60"/>
    </row>
    <row r="1355" spans="1:11" s="61" customFormat="1" ht="27.75" customHeight="1">
      <c r="A1355" s="182"/>
      <c r="B1355" s="182"/>
      <c r="C1355" s="182"/>
      <c r="D1355" s="63" t="s">
        <v>393</v>
      </c>
      <c r="E1355" s="64">
        <f>SUM(E1356,E1357)</f>
        <v>850000</v>
      </c>
      <c r="F1355" s="64">
        <f>SUM(F1356,F1357)</f>
        <v>376755.89</v>
      </c>
      <c r="G1355" s="64">
        <f t="shared" si="80"/>
        <v>44.32422235294118</v>
      </c>
      <c r="H1355" s="60"/>
      <c r="I1355" s="60"/>
      <c r="J1355" s="60"/>
      <c r="K1355" s="60"/>
    </row>
    <row r="1356" spans="1:11" s="61" customFormat="1" ht="12">
      <c r="A1356" s="182"/>
      <c r="B1356" s="182"/>
      <c r="C1356" s="182"/>
      <c r="D1356" s="63" t="s">
        <v>509</v>
      </c>
      <c r="E1356" s="64">
        <v>360000</v>
      </c>
      <c r="F1356" s="64">
        <v>167696.6</v>
      </c>
      <c r="G1356" s="64">
        <f t="shared" si="80"/>
        <v>46.582388888888886</v>
      </c>
      <c r="H1356" s="60"/>
      <c r="I1356" s="60"/>
      <c r="J1356" s="60"/>
      <c r="K1356" s="60"/>
    </row>
    <row r="1357" spans="1:11" s="61" customFormat="1" ht="12">
      <c r="A1357" s="182"/>
      <c r="B1357" s="182"/>
      <c r="C1357" s="182"/>
      <c r="D1357" s="63" t="s">
        <v>115</v>
      </c>
      <c r="E1357" s="64">
        <f>SUM(E1358:E1360)</f>
        <v>490000</v>
      </c>
      <c r="F1357" s="64">
        <f>SUM(F1358:F1360)</f>
        <v>209059.28999999998</v>
      </c>
      <c r="G1357" s="64">
        <f>F1357*100/E1357</f>
        <v>42.665161224489786</v>
      </c>
      <c r="H1357" s="60"/>
      <c r="I1357" s="60"/>
      <c r="J1357" s="60"/>
      <c r="K1357" s="60"/>
    </row>
    <row r="1358" spans="1:11" s="69" customFormat="1" ht="11.25">
      <c r="A1358" s="182"/>
      <c r="B1358" s="182"/>
      <c r="C1358" s="182"/>
      <c r="D1358" s="66" t="s">
        <v>4</v>
      </c>
      <c r="E1358" s="74">
        <v>290000</v>
      </c>
      <c r="F1358" s="74">
        <v>105500.09</v>
      </c>
      <c r="G1358" s="74">
        <f t="shared" si="80"/>
        <v>36.37934137931035</v>
      </c>
      <c r="H1358" s="68"/>
      <c r="I1358" s="68"/>
      <c r="J1358" s="68"/>
      <c r="K1358" s="68"/>
    </row>
    <row r="1359" spans="1:11" s="69" customFormat="1" ht="22.5">
      <c r="A1359" s="182"/>
      <c r="B1359" s="182"/>
      <c r="C1359" s="182"/>
      <c r="D1359" s="66" t="s">
        <v>5</v>
      </c>
      <c r="E1359" s="74">
        <v>190000</v>
      </c>
      <c r="F1359" s="74">
        <v>103559.2</v>
      </c>
      <c r="G1359" s="74">
        <f t="shared" si="80"/>
        <v>54.50484210526316</v>
      </c>
      <c r="H1359" s="68"/>
      <c r="I1359" s="68"/>
      <c r="J1359" s="68"/>
      <c r="K1359" s="68"/>
    </row>
    <row r="1360" spans="1:11" s="69" customFormat="1" ht="37.5" customHeight="1">
      <c r="A1360" s="182"/>
      <c r="B1360" s="182"/>
      <c r="C1360" s="182"/>
      <c r="D1360" s="66" t="s">
        <v>6</v>
      </c>
      <c r="E1360" s="74">
        <v>10000</v>
      </c>
      <c r="F1360" s="74">
        <v>0</v>
      </c>
      <c r="G1360" s="74">
        <f t="shared" si="80"/>
        <v>0</v>
      </c>
      <c r="H1360" s="68"/>
      <c r="I1360" s="68"/>
      <c r="J1360" s="68"/>
      <c r="K1360" s="68"/>
    </row>
    <row r="1361" spans="1:11" s="61" customFormat="1" ht="12">
      <c r="A1361" s="70"/>
      <c r="B1361" s="70"/>
      <c r="C1361" s="70"/>
      <c r="D1361" s="72"/>
      <c r="E1361" s="73"/>
      <c r="F1361" s="73"/>
      <c r="G1361" s="73"/>
      <c r="H1361" s="60"/>
      <c r="I1361" s="60"/>
      <c r="J1361" s="60"/>
      <c r="K1361" s="60"/>
    </row>
    <row r="1362" spans="1:11" s="61" customFormat="1" ht="12">
      <c r="A1362" s="119"/>
      <c r="B1362" s="119"/>
      <c r="C1362" s="119"/>
      <c r="D1362" s="121" t="s">
        <v>310</v>
      </c>
      <c r="E1362" s="122">
        <f>E1363</f>
        <v>20000</v>
      </c>
      <c r="F1362" s="122">
        <f>F1363</f>
        <v>0</v>
      </c>
      <c r="G1362" s="122">
        <f t="shared" si="80"/>
        <v>0</v>
      </c>
      <c r="H1362" s="60"/>
      <c r="I1362" s="60"/>
      <c r="J1362" s="60"/>
      <c r="K1362" s="60"/>
    </row>
    <row r="1363" spans="1:11" s="61" customFormat="1" ht="24">
      <c r="A1363" s="192" t="s">
        <v>481</v>
      </c>
      <c r="B1363" s="192"/>
      <c r="C1363" s="192"/>
      <c r="D1363" s="63" t="s">
        <v>398</v>
      </c>
      <c r="E1363" s="64">
        <f>SUM(E1364)</f>
        <v>20000</v>
      </c>
      <c r="F1363" s="64">
        <f>SUM(F1364)</f>
        <v>0</v>
      </c>
      <c r="G1363" s="64">
        <f t="shared" si="80"/>
        <v>0</v>
      </c>
      <c r="H1363" s="60"/>
      <c r="I1363" s="60"/>
      <c r="J1363" s="60"/>
      <c r="K1363" s="60"/>
    </row>
    <row r="1364" spans="1:11" s="61" customFormat="1" ht="24">
      <c r="A1364" s="192"/>
      <c r="B1364" s="192"/>
      <c r="C1364" s="192"/>
      <c r="D1364" s="63" t="s">
        <v>507</v>
      </c>
      <c r="E1364" s="64">
        <f>SUM(E1365)</f>
        <v>20000</v>
      </c>
      <c r="F1364" s="64">
        <f>SUM(F1365)</f>
        <v>0</v>
      </c>
      <c r="G1364" s="64">
        <f t="shared" si="80"/>
        <v>0</v>
      </c>
      <c r="H1364" s="60"/>
      <c r="I1364" s="60"/>
      <c r="J1364" s="60"/>
      <c r="K1364" s="60"/>
    </row>
    <row r="1365" spans="1:11" s="69" customFormat="1" ht="24" customHeight="1">
      <c r="A1365" s="192"/>
      <c r="B1365" s="192"/>
      <c r="C1365" s="192"/>
      <c r="D1365" s="82" t="s">
        <v>7</v>
      </c>
      <c r="E1365" s="67">
        <v>20000</v>
      </c>
      <c r="F1365" s="67">
        <v>0</v>
      </c>
      <c r="G1365" s="67">
        <f t="shared" si="80"/>
        <v>0</v>
      </c>
      <c r="H1365" s="68"/>
      <c r="I1365" s="68"/>
      <c r="J1365" s="68"/>
      <c r="K1365" s="68"/>
    </row>
    <row r="1366" spans="1:11" s="61" customFormat="1" ht="12">
      <c r="A1366" s="70"/>
      <c r="B1366" s="70"/>
      <c r="C1366" s="70"/>
      <c r="D1366" s="72"/>
      <c r="E1366" s="73"/>
      <c r="F1366" s="73"/>
      <c r="G1366" s="73"/>
      <c r="H1366" s="60"/>
      <c r="I1366" s="60"/>
      <c r="J1366" s="60"/>
      <c r="K1366" s="60"/>
    </row>
    <row r="1367" spans="1:11" s="56" customFormat="1" ht="12">
      <c r="A1367" s="52"/>
      <c r="B1367" s="52"/>
      <c r="C1367" s="52">
        <v>90095</v>
      </c>
      <c r="D1367" s="53" t="s">
        <v>295</v>
      </c>
      <c r="E1367" s="54">
        <f>SUM(E1368,E1403)</f>
        <v>683279.36</v>
      </c>
      <c r="F1367" s="54">
        <f>SUM(F1368,F1403)</f>
        <v>74696.63</v>
      </c>
      <c r="G1367" s="54">
        <f t="shared" si="80"/>
        <v>10.932077620491858</v>
      </c>
      <c r="H1367" s="55"/>
      <c r="I1367" s="55"/>
      <c r="J1367" s="55"/>
      <c r="K1367" s="55"/>
    </row>
    <row r="1368" spans="1:11" s="61" customFormat="1" ht="12">
      <c r="A1368" s="57"/>
      <c r="B1368" s="57"/>
      <c r="C1368" s="57"/>
      <c r="D1368" s="58" t="s">
        <v>296</v>
      </c>
      <c r="E1368" s="59">
        <f>SUM(E1369,E1378,)</f>
        <v>177220.32</v>
      </c>
      <c r="F1368" s="59">
        <f>SUM(F1369,F1378,)</f>
        <v>54629.630000000005</v>
      </c>
      <c r="G1368" s="59">
        <f t="shared" si="80"/>
        <v>30.82582742204731</v>
      </c>
      <c r="H1368" s="60"/>
      <c r="I1368" s="60"/>
      <c r="J1368" s="60"/>
      <c r="K1368" s="60"/>
    </row>
    <row r="1369" spans="1:11" s="61" customFormat="1" ht="24">
      <c r="A1369" s="183" t="s">
        <v>481</v>
      </c>
      <c r="B1369" s="184"/>
      <c r="C1369" s="185"/>
      <c r="D1369" s="63" t="s">
        <v>392</v>
      </c>
      <c r="E1369" s="64">
        <f>SUM(E1370:E1377)</f>
        <v>58305</v>
      </c>
      <c r="F1369" s="64">
        <f>SUM(F1370:F1377)</f>
        <v>20000</v>
      </c>
      <c r="G1369" s="64">
        <f t="shared" si="80"/>
        <v>34.30237543949919</v>
      </c>
      <c r="H1369" s="60"/>
      <c r="I1369" s="60"/>
      <c r="J1369" s="60"/>
      <c r="K1369" s="60"/>
    </row>
    <row r="1370" spans="1:11" s="69" customFormat="1" ht="33.75">
      <c r="A1370" s="186"/>
      <c r="B1370" s="187"/>
      <c r="C1370" s="188"/>
      <c r="D1370" s="82" t="s">
        <v>381</v>
      </c>
      <c r="E1370" s="67">
        <v>19005</v>
      </c>
      <c r="F1370" s="67">
        <v>15000</v>
      </c>
      <c r="G1370" s="67">
        <f t="shared" si="80"/>
        <v>78.92659826361484</v>
      </c>
      <c r="H1370" s="68"/>
      <c r="I1370" s="68"/>
      <c r="J1370" s="68"/>
      <c r="K1370" s="68"/>
    </row>
    <row r="1371" spans="1:11" s="69" customFormat="1" ht="58.5" customHeight="1">
      <c r="A1371" s="186"/>
      <c r="B1371" s="187"/>
      <c r="C1371" s="188"/>
      <c r="D1371" s="82" t="s">
        <v>469</v>
      </c>
      <c r="E1371" s="67">
        <v>17000</v>
      </c>
      <c r="F1371" s="67">
        <v>5000</v>
      </c>
      <c r="G1371" s="67">
        <f t="shared" si="80"/>
        <v>29.41176470588235</v>
      </c>
      <c r="H1371" s="68"/>
      <c r="I1371" s="68"/>
      <c r="J1371" s="68"/>
      <c r="K1371" s="68"/>
    </row>
    <row r="1372" spans="1:11" s="69" customFormat="1" ht="38.25" customHeight="1">
      <c r="A1372" s="186"/>
      <c r="B1372" s="187"/>
      <c r="C1372" s="188"/>
      <c r="D1372" s="82" t="s">
        <v>206</v>
      </c>
      <c r="E1372" s="67">
        <v>5000</v>
      </c>
      <c r="F1372" s="67">
        <v>0</v>
      </c>
      <c r="G1372" s="67">
        <f t="shared" si="80"/>
        <v>0</v>
      </c>
      <c r="H1372" s="68"/>
      <c r="I1372" s="68"/>
      <c r="J1372" s="68"/>
      <c r="K1372" s="68"/>
    </row>
    <row r="1373" spans="1:11" s="69" customFormat="1" ht="33" customHeight="1">
      <c r="A1373" s="186"/>
      <c r="B1373" s="187"/>
      <c r="C1373" s="188"/>
      <c r="D1373" s="108" t="s">
        <v>207</v>
      </c>
      <c r="E1373" s="67">
        <v>1000</v>
      </c>
      <c r="F1373" s="67">
        <v>0</v>
      </c>
      <c r="G1373" s="67">
        <f t="shared" si="80"/>
        <v>0</v>
      </c>
      <c r="H1373" s="68"/>
      <c r="I1373" s="68"/>
      <c r="J1373" s="68"/>
      <c r="K1373" s="68"/>
    </row>
    <row r="1374" spans="1:11" s="69" customFormat="1" ht="27" customHeight="1">
      <c r="A1374" s="186"/>
      <c r="B1374" s="187"/>
      <c r="C1374" s="188"/>
      <c r="D1374" s="108" t="s">
        <v>208</v>
      </c>
      <c r="E1374" s="67">
        <v>5000</v>
      </c>
      <c r="F1374" s="67">
        <v>0</v>
      </c>
      <c r="G1374" s="67">
        <f t="shared" si="80"/>
        <v>0</v>
      </c>
      <c r="H1374" s="68"/>
      <c r="I1374" s="68"/>
      <c r="J1374" s="68"/>
      <c r="K1374" s="68"/>
    </row>
    <row r="1375" spans="1:11" s="69" customFormat="1" ht="35.25" customHeight="1">
      <c r="A1375" s="186"/>
      <c r="B1375" s="187"/>
      <c r="C1375" s="188"/>
      <c r="D1375" s="108" t="s">
        <v>209</v>
      </c>
      <c r="E1375" s="67">
        <v>1000</v>
      </c>
      <c r="F1375" s="67">
        <v>0</v>
      </c>
      <c r="G1375" s="67">
        <f t="shared" si="80"/>
        <v>0</v>
      </c>
      <c r="H1375" s="68"/>
      <c r="I1375" s="68"/>
      <c r="J1375" s="68"/>
      <c r="K1375" s="68"/>
    </row>
    <row r="1376" spans="1:11" s="69" customFormat="1" ht="29.25" customHeight="1">
      <c r="A1376" s="186"/>
      <c r="B1376" s="187"/>
      <c r="C1376" s="188"/>
      <c r="D1376" s="108" t="s">
        <v>210</v>
      </c>
      <c r="E1376" s="67">
        <v>300</v>
      </c>
      <c r="F1376" s="67">
        <v>0</v>
      </c>
      <c r="G1376" s="67">
        <f t="shared" si="80"/>
        <v>0</v>
      </c>
      <c r="H1376" s="68"/>
      <c r="I1376" s="68"/>
      <c r="J1376" s="68"/>
      <c r="K1376" s="68"/>
    </row>
    <row r="1377" spans="1:11" s="69" customFormat="1" ht="134.25" customHeight="1">
      <c r="A1377" s="186"/>
      <c r="B1377" s="187"/>
      <c r="C1377" s="188"/>
      <c r="D1377" s="154" t="s">
        <v>182</v>
      </c>
      <c r="E1377" s="67">
        <v>10000</v>
      </c>
      <c r="F1377" s="67">
        <v>0</v>
      </c>
      <c r="G1377" s="67">
        <f t="shared" si="80"/>
        <v>0</v>
      </c>
      <c r="H1377" s="68"/>
      <c r="I1377" s="68"/>
      <c r="J1377" s="68"/>
      <c r="K1377" s="68"/>
    </row>
    <row r="1378" spans="1:11" s="61" customFormat="1" ht="24">
      <c r="A1378" s="186"/>
      <c r="B1378" s="187"/>
      <c r="C1378" s="188"/>
      <c r="D1378" s="63" t="s">
        <v>368</v>
      </c>
      <c r="E1378" s="64">
        <f>SUM(E1379)</f>
        <v>118915.32</v>
      </c>
      <c r="F1378" s="64">
        <f>SUM(F1379)</f>
        <v>34629.630000000005</v>
      </c>
      <c r="G1378" s="64">
        <f t="shared" si="80"/>
        <v>29.121251996799067</v>
      </c>
      <c r="H1378" s="60"/>
      <c r="I1378" s="60"/>
      <c r="J1378" s="60"/>
      <c r="K1378" s="60"/>
    </row>
    <row r="1379" spans="1:11" s="61" customFormat="1" ht="24">
      <c r="A1379" s="186"/>
      <c r="B1379" s="187"/>
      <c r="C1379" s="188"/>
      <c r="D1379" s="63" t="s">
        <v>8</v>
      </c>
      <c r="E1379" s="64">
        <f>SUM(E1380,E1386,E1388,E1401)</f>
        <v>118915.32</v>
      </c>
      <c r="F1379" s="64">
        <f>SUM(F1380,F1386,F1388,F1401)</f>
        <v>34629.630000000005</v>
      </c>
      <c r="G1379" s="64">
        <f t="shared" si="80"/>
        <v>29.121251996799067</v>
      </c>
      <c r="H1379" s="60"/>
      <c r="I1379" s="60"/>
      <c r="J1379" s="60"/>
      <c r="K1379" s="60"/>
    </row>
    <row r="1380" spans="1:11" s="61" customFormat="1" ht="15" customHeight="1">
      <c r="A1380" s="186"/>
      <c r="B1380" s="187"/>
      <c r="C1380" s="188"/>
      <c r="D1380" s="63" t="s">
        <v>152</v>
      </c>
      <c r="E1380" s="64">
        <f>SUM(E1381:E1385)</f>
        <v>8907.5</v>
      </c>
      <c r="F1380" s="64">
        <f>SUM(F1381:F1385)</f>
        <v>326.35</v>
      </c>
      <c r="G1380" s="64">
        <f t="shared" si="80"/>
        <v>3.6637664889138373</v>
      </c>
      <c r="H1380" s="60"/>
      <c r="I1380" s="60"/>
      <c r="J1380" s="60"/>
      <c r="K1380" s="60"/>
    </row>
    <row r="1381" spans="1:11" s="69" customFormat="1" ht="12">
      <c r="A1381" s="186"/>
      <c r="B1381" s="187"/>
      <c r="C1381" s="188"/>
      <c r="D1381" s="82" t="s">
        <v>183</v>
      </c>
      <c r="E1381" s="67">
        <v>300</v>
      </c>
      <c r="F1381" s="67">
        <v>225</v>
      </c>
      <c r="G1381" s="64">
        <f t="shared" si="80"/>
        <v>75</v>
      </c>
      <c r="H1381" s="68"/>
      <c r="I1381" s="68"/>
      <c r="J1381" s="68"/>
      <c r="K1381" s="68"/>
    </row>
    <row r="1382" spans="1:11" s="69" customFormat="1" ht="33.75">
      <c r="A1382" s="186"/>
      <c r="B1382" s="187"/>
      <c r="C1382" s="188"/>
      <c r="D1382" s="82" t="s">
        <v>184</v>
      </c>
      <c r="E1382" s="67">
        <v>1000</v>
      </c>
      <c r="F1382" s="67">
        <v>0</v>
      </c>
      <c r="G1382" s="67">
        <f t="shared" si="80"/>
        <v>0</v>
      </c>
      <c r="H1382" s="68"/>
      <c r="I1382" s="68"/>
      <c r="J1382" s="68"/>
      <c r="K1382" s="68"/>
    </row>
    <row r="1383" spans="1:11" s="69" customFormat="1" ht="13.5" customHeight="1">
      <c r="A1383" s="186"/>
      <c r="B1383" s="187"/>
      <c r="C1383" s="188"/>
      <c r="D1383" s="108" t="s">
        <v>185</v>
      </c>
      <c r="E1383" s="67">
        <v>750</v>
      </c>
      <c r="F1383" s="67">
        <v>0</v>
      </c>
      <c r="G1383" s="67">
        <f t="shared" si="80"/>
        <v>0</v>
      </c>
      <c r="H1383" s="68"/>
      <c r="I1383" s="68"/>
      <c r="J1383" s="68"/>
      <c r="K1383" s="68"/>
    </row>
    <row r="1384" spans="1:11" s="69" customFormat="1" ht="26.25" customHeight="1">
      <c r="A1384" s="186"/>
      <c r="B1384" s="187"/>
      <c r="C1384" s="188"/>
      <c r="D1384" s="66" t="s">
        <v>186</v>
      </c>
      <c r="E1384" s="67">
        <v>400</v>
      </c>
      <c r="F1384" s="67">
        <v>101.35</v>
      </c>
      <c r="G1384" s="67">
        <f t="shared" si="80"/>
        <v>25.3375</v>
      </c>
      <c r="H1384" s="68"/>
      <c r="I1384" s="68"/>
      <c r="J1384" s="68"/>
      <c r="K1384" s="68"/>
    </row>
    <row r="1385" spans="1:11" s="69" customFormat="1" ht="28.5" customHeight="1">
      <c r="A1385" s="186"/>
      <c r="B1385" s="187"/>
      <c r="C1385" s="188"/>
      <c r="D1385" s="66" t="s">
        <v>203</v>
      </c>
      <c r="E1385" s="67">
        <v>6457.5</v>
      </c>
      <c r="F1385" s="67">
        <v>0</v>
      </c>
      <c r="G1385" s="67">
        <f t="shared" si="80"/>
        <v>0</v>
      </c>
      <c r="H1385" s="68"/>
      <c r="I1385" s="68"/>
      <c r="J1385" s="68"/>
      <c r="K1385" s="68"/>
    </row>
    <row r="1386" spans="1:11" s="61" customFormat="1" ht="12">
      <c r="A1386" s="186"/>
      <c r="B1386" s="187"/>
      <c r="C1386" s="188"/>
      <c r="D1386" s="63" t="s">
        <v>154</v>
      </c>
      <c r="E1386" s="64">
        <f>SUM(E1387)</f>
        <v>450</v>
      </c>
      <c r="F1386" s="64">
        <f>SUM(F1387)</f>
        <v>160.38</v>
      </c>
      <c r="G1386" s="64">
        <f t="shared" si="80"/>
        <v>35.64</v>
      </c>
      <c r="H1386" s="60"/>
      <c r="I1386" s="60"/>
      <c r="J1386" s="60"/>
      <c r="K1386" s="60"/>
    </row>
    <row r="1387" spans="1:11" s="69" customFormat="1" ht="12.75" customHeight="1">
      <c r="A1387" s="186"/>
      <c r="B1387" s="187"/>
      <c r="C1387" s="188"/>
      <c r="D1387" s="66" t="s">
        <v>9</v>
      </c>
      <c r="E1387" s="67">
        <v>450</v>
      </c>
      <c r="F1387" s="67">
        <v>160.38</v>
      </c>
      <c r="G1387" s="67">
        <f t="shared" si="80"/>
        <v>35.64</v>
      </c>
      <c r="H1387" s="68"/>
      <c r="I1387" s="68"/>
      <c r="J1387" s="68"/>
      <c r="K1387" s="68"/>
    </row>
    <row r="1388" spans="1:11" s="61" customFormat="1" ht="12">
      <c r="A1388" s="186"/>
      <c r="B1388" s="187"/>
      <c r="C1388" s="188"/>
      <c r="D1388" s="63" t="s">
        <v>115</v>
      </c>
      <c r="E1388" s="64">
        <f>SUM(E1389:E1400)</f>
        <v>99557.82</v>
      </c>
      <c r="F1388" s="64">
        <f>SUM(F1389:F1400)</f>
        <v>24142.9</v>
      </c>
      <c r="G1388" s="64">
        <f t="shared" si="80"/>
        <v>24.250129221391145</v>
      </c>
      <c r="H1388" s="60"/>
      <c r="I1388" s="60"/>
      <c r="J1388" s="60"/>
      <c r="K1388" s="60"/>
    </row>
    <row r="1389" spans="1:11" s="69" customFormat="1" ht="22.5">
      <c r="A1389" s="186"/>
      <c r="B1389" s="187"/>
      <c r="C1389" s="188"/>
      <c r="D1389" s="66" t="s">
        <v>423</v>
      </c>
      <c r="E1389" s="74">
        <v>1500</v>
      </c>
      <c r="F1389" s="74">
        <v>756</v>
      </c>
      <c r="G1389" s="74">
        <f t="shared" si="80"/>
        <v>50.4</v>
      </c>
      <c r="H1389" s="68"/>
      <c r="I1389" s="68"/>
      <c r="J1389" s="68"/>
      <c r="K1389" s="68"/>
    </row>
    <row r="1390" spans="1:11" s="69" customFormat="1" ht="15" customHeight="1">
      <c r="A1390" s="186"/>
      <c r="B1390" s="187"/>
      <c r="C1390" s="188"/>
      <c r="D1390" s="66" t="s">
        <v>10</v>
      </c>
      <c r="E1390" s="74">
        <v>4700</v>
      </c>
      <c r="F1390" s="74">
        <v>16</v>
      </c>
      <c r="G1390" s="74">
        <f t="shared" si="80"/>
        <v>0.3404255319148936</v>
      </c>
      <c r="H1390" s="68"/>
      <c r="I1390" s="68"/>
      <c r="J1390" s="68"/>
      <c r="K1390" s="68"/>
    </row>
    <row r="1391" spans="1:11" s="69" customFormat="1" ht="15" customHeight="1">
      <c r="A1391" s="186"/>
      <c r="B1391" s="187"/>
      <c r="C1391" s="188"/>
      <c r="D1391" s="66" t="s">
        <v>11</v>
      </c>
      <c r="E1391" s="74">
        <v>2000</v>
      </c>
      <c r="F1391" s="74">
        <v>201</v>
      </c>
      <c r="G1391" s="74">
        <f t="shared" si="80"/>
        <v>10.05</v>
      </c>
      <c r="H1391" s="68"/>
      <c r="I1391" s="68"/>
      <c r="J1391" s="68"/>
      <c r="K1391" s="68"/>
    </row>
    <row r="1392" spans="1:11" s="69" customFormat="1" ht="11.25" customHeight="1">
      <c r="A1392" s="186"/>
      <c r="B1392" s="187"/>
      <c r="C1392" s="188"/>
      <c r="D1392" s="66" t="s">
        <v>107</v>
      </c>
      <c r="E1392" s="67">
        <v>7000</v>
      </c>
      <c r="F1392" s="67">
        <v>0</v>
      </c>
      <c r="G1392" s="67">
        <f t="shared" si="80"/>
        <v>0</v>
      </c>
      <c r="H1392" s="68"/>
      <c r="I1392" s="68"/>
      <c r="J1392" s="68"/>
      <c r="K1392" s="68"/>
    </row>
    <row r="1393" spans="1:11" s="69" customFormat="1" ht="36" customHeight="1">
      <c r="A1393" s="186"/>
      <c r="B1393" s="187"/>
      <c r="C1393" s="188"/>
      <c r="D1393" s="82" t="s">
        <v>108</v>
      </c>
      <c r="E1393" s="67">
        <v>40500</v>
      </c>
      <c r="F1393" s="67">
        <v>15190.5</v>
      </c>
      <c r="G1393" s="67">
        <f t="shared" si="80"/>
        <v>37.507407407407406</v>
      </c>
      <c r="H1393" s="68"/>
      <c r="I1393" s="68"/>
      <c r="J1393" s="68"/>
      <c r="K1393" s="68"/>
    </row>
    <row r="1394" spans="1:11" s="69" customFormat="1" ht="46.5" customHeight="1">
      <c r="A1394" s="186"/>
      <c r="B1394" s="187"/>
      <c r="C1394" s="188"/>
      <c r="D1394" s="82" t="s">
        <v>109</v>
      </c>
      <c r="E1394" s="67">
        <v>7800</v>
      </c>
      <c r="F1394" s="67">
        <v>2214</v>
      </c>
      <c r="G1394" s="67">
        <f aca="true" t="shared" si="81" ref="G1394:G1490">F1394*100/E1394</f>
        <v>28.384615384615383</v>
      </c>
      <c r="H1394" s="68"/>
      <c r="I1394" s="68"/>
      <c r="J1394" s="68"/>
      <c r="K1394" s="68"/>
    </row>
    <row r="1395" spans="1:11" s="69" customFormat="1" ht="22.5">
      <c r="A1395" s="186"/>
      <c r="B1395" s="187"/>
      <c r="C1395" s="188"/>
      <c r="D1395" s="82" t="s">
        <v>110</v>
      </c>
      <c r="E1395" s="67">
        <v>5000</v>
      </c>
      <c r="F1395" s="67">
        <v>1205.4</v>
      </c>
      <c r="G1395" s="67">
        <f t="shared" si="81"/>
        <v>24.108000000000004</v>
      </c>
      <c r="H1395" s="68"/>
      <c r="I1395" s="68"/>
      <c r="J1395" s="68"/>
      <c r="K1395" s="68"/>
    </row>
    <row r="1396" spans="1:11" s="69" customFormat="1" ht="22.5">
      <c r="A1396" s="186"/>
      <c r="B1396" s="187"/>
      <c r="C1396" s="188"/>
      <c r="D1396" s="82" t="s">
        <v>165</v>
      </c>
      <c r="E1396" s="67">
        <v>10000</v>
      </c>
      <c r="F1396" s="67">
        <v>0</v>
      </c>
      <c r="G1396" s="67">
        <f t="shared" si="81"/>
        <v>0</v>
      </c>
      <c r="H1396" s="68"/>
      <c r="I1396" s="68"/>
      <c r="J1396" s="68"/>
      <c r="K1396" s="68"/>
    </row>
    <row r="1397" spans="1:11" s="69" customFormat="1" ht="22.5">
      <c r="A1397" s="186"/>
      <c r="B1397" s="187"/>
      <c r="C1397" s="188"/>
      <c r="D1397" s="108" t="s">
        <v>166</v>
      </c>
      <c r="E1397" s="67">
        <v>2069.82</v>
      </c>
      <c r="F1397" s="67">
        <v>0</v>
      </c>
      <c r="G1397" s="67">
        <f t="shared" si="81"/>
        <v>0</v>
      </c>
      <c r="H1397" s="68"/>
      <c r="I1397" s="68"/>
      <c r="J1397" s="68"/>
      <c r="K1397" s="68"/>
    </row>
    <row r="1398" spans="1:11" s="69" customFormat="1" ht="12" customHeight="1">
      <c r="A1398" s="186"/>
      <c r="B1398" s="187"/>
      <c r="C1398" s="188"/>
      <c r="D1398" s="66" t="s">
        <v>167</v>
      </c>
      <c r="E1398" s="67">
        <v>10000</v>
      </c>
      <c r="F1398" s="67">
        <v>0</v>
      </c>
      <c r="G1398" s="67">
        <f t="shared" si="81"/>
        <v>0</v>
      </c>
      <c r="H1398" s="68"/>
      <c r="I1398" s="68"/>
      <c r="J1398" s="68"/>
      <c r="K1398" s="68"/>
    </row>
    <row r="1399" spans="1:11" s="69" customFormat="1" ht="45.75" customHeight="1">
      <c r="A1399" s="186"/>
      <c r="B1399" s="187"/>
      <c r="C1399" s="188"/>
      <c r="D1399" s="66" t="s">
        <v>168</v>
      </c>
      <c r="E1399" s="67">
        <v>3690</v>
      </c>
      <c r="F1399" s="67">
        <v>0</v>
      </c>
      <c r="G1399" s="67">
        <f t="shared" si="81"/>
        <v>0</v>
      </c>
      <c r="H1399" s="68"/>
      <c r="I1399" s="68"/>
      <c r="J1399" s="68"/>
      <c r="K1399" s="68"/>
    </row>
    <row r="1400" spans="1:11" s="69" customFormat="1" ht="30.75" customHeight="1">
      <c r="A1400" s="186"/>
      <c r="B1400" s="187"/>
      <c r="C1400" s="188"/>
      <c r="D1400" s="66" t="s">
        <v>169</v>
      </c>
      <c r="E1400" s="67">
        <v>5298</v>
      </c>
      <c r="F1400" s="67">
        <v>4560</v>
      </c>
      <c r="G1400" s="67">
        <f t="shared" si="81"/>
        <v>86.07021517553794</v>
      </c>
      <c r="H1400" s="68"/>
      <c r="I1400" s="68"/>
      <c r="J1400" s="68"/>
      <c r="K1400" s="68"/>
    </row>
    <row r="1401" spans="1:12" s="76" customFormat="1" ht="36" customHeight="1">
      <c r="A1401" s="189"/>
      <c r="B1401" s="190"/>
      <c r="C1401" s="191"/>
      <c r="D1401" s="72" t="s">
        <v>170</v>
      </c>
      <c r="E1401" s="73">
        <v>10000</v>
      </c>
      <c r="F1401" s="73">
        <v>10000</v>
      </c>
      <c r="G1401" s="73">
        <f t="shared" si="81"/>
        <v>100</v>
      </c>
      <c r="H1401" s="60"/>
      <c r="I1401" s="60"/>
      <c r="J1401" s="60"/>
      <c r="K1401" s="60"/>
      <c r="L1401" s="61"/>
    </row>
    <row r="1402" spans="1:12" s="76" customFormat="1" ht="12">
      <c r="A1402" s="70"/>
      <c r="B1402" s="70"/>
      <c r="C1402" s="70"/>
      <c r="D1402" s="72"/>
      <c r="E1402" s="73"/>
      <c r="F1402" s="73"/>
      <c r="G1402" s="73"/>
      <c r="H1402" s="60"/>
      <c r="I1402" s="60"/>
      <c r="J1402" s="60"/>
      <c r="K1402" s="60"/>
      <c r="L1402" s="61"/>
    </row>
    <row r="1403" spans="1:12" s="76" customFormat="1" ht="12">
      <c r="A1403" s="119"/>
      <c r="B1403" s="119"/>
      <c r="C1403" s="119"/>
      <c r="D1403" s="121" t="s">
        <v>310</v>
      </c>
      <c r="E1403" s="122">
        <f>E1404</f>
        <v>506059.04</v>
      </c>
      <c r="F1403" s="122">
        <f>F1404</f>
        <v>20067</v>
      </c>
      <c r="G1403" s="122">
        <f t="shared" si="81"/>
        <v>3.9653476005487422</v>
      </c>
      <c r="H1403" s="60"/>
      <c r="I1403" s="60"/>
      <c r="J1403" s="60"/>
      <c r="K1403" s="60"/>
      <c r="L1403" s="61"/>
    </row>
    <row r="1404" spans="1:12" s="76" customFormat="1" ht="24">
      <c r="A1404" s="192" t="s">
        <v>481</v>
      </c>
      <c r="B1404" s="192"/>
      <c r="C1404" s="192"/>
      <c r="D1404" s="63" t="s">
        <v>398</v>
      </c>
      <c r="E1404" s="64">
        <f>SUM(E1405,E1407)</f>
        <v>506059.04</v>
      </c>
      <c r="F1404" s="64">
        <f>SUM(F1405,F1407)</f>
        <v>20067</v>
      </c>
      <c r="G1404" s="64">
        <f t="shared" si="81"/>
        <v>3.9653476005487422</v>
      </c>
      <c r="H1404" s="60"/>
      <c r="I1404" s="60"/>
      <c r="J1404" s="60"/>
      <c r="K1404" s="60"/>
      <c r="L1404" s="61"/>
    </row>
    <row r="1405" spans="1:12" s="76" customFormat="1" ht="37.5" customHeight="1">
      <c r="A1405" s="192"/>
      <c r="B1405" s="192"/>
      <c r="C1405" s="192"/>
      <c r="D1405" s="63" t="s">
        <v>111</v>
      </c>
      <c r="E1405" s="64">
        <f>SUM(E1406:E1406)</f>
        <v>400992.04</v>
      </c>
      <c r="F1405" s="64">
        <f>SUM(F1406:F1406)</f>
        <v>0</v>
      </c>
      <c r="G1405" s="64">
        <f t="shared" si="81"/>
        <v>0</v>
      </c>
      <c r="H1405" s="60"/>
      <c r="I1405" s="60"/>
      <c r="J1405" s="60"/>
      <c r="K1405" s="60"/>
      <c r="L1405" s="61"/>
    </row>
    <row r="1406" spans="1:12" s="106" customFormat="1" ht="37.5" customHeight="1">
      <c r="A1406" s="192"/>
      <c r="B1406" s="192"/>
      <c r="C1406" s="192"/>
      <c r="D1406" s="82" t="s">
        <v>172</v>
      </c>
      <c r="E1406" s="67">
        <v>400992.04</v>
      </c>
      <c r="F1406" s="67">
        <v>0</v>
      </c>
      <c r="G1406" s="67">
        <f t="shared" si="81"/>
        <v>0</v>
      </c>
      <c r="H1406" s="68"/>
      <c r="I1406" s="68"/>
      <c r="J1406" s="68"/>
      <c r="K1406" s="68"/>
      <c r="L1406" s="69"/>
    </row>
    <row r="1407" spans="1:12" s="76" customFormat="1" ht="24">
      <c r="A1407" s="192"/>
      <c r="B1407" s="192"/>
      <c r="C1407" s="192"/>
      <c r="D1407" s="63" t="s">
        <v>112</v>
      </c>
      <c r="E1407" s="64">
        <f>SUM(E1408,E1414,E1412)</f>
        <v>105067</v>
      </c>
      <c r="F1407" s="64">
        <f>SUM(F1408,F1414,F1412)</f>
        <v>20067</v>
      </c>
      <c r="G1407" s="64">
        <f t="shared" si="81"/>
        <v>19.09924143641676</v>
      </c>
      <c r="H1407" s="60"/>
      <c r="I1407" s="60"/>
      <c r="J1407" s="60"/>
      <c r="K1407" s="60"/>
      <c r="L1407" s="61"/>
    </row>
    <row r="1408" spans="1:12" s="76" customFormat="1" ht="24">
      <c r="A1408" s="192"/>
      <c r="B1408" s="192"/>
      <c r="C1408" s="192"/>
      <c r="D1408" s="63" t="s">
        <v>236</v>
      </c>
      <c r="E1408" s="64">
        <f>SUM(E1409:E1411)</f>
        <v>85000</v>
      </c>
      <c r="F1408" s="64">
        <f>SUM(F1409:F1411)</f>
        <v>0</v>
      </c>
      <c r="G1408" s="64">
        <f t="shared" si="81"/>
        <v>0</v>
      </c>
      <c r="H1408" s="60"/>
      <c r="I1408" s="60"/>
      <c r="J1408" s="60"/>
      <c r="K1408" s="60"/>
      <c r="L1408" s="61"/>
    </row>
    <row r="1409" spans="1:12" s="106" customFormat="1" ht="37.5" customHeight="1">
      <c r="A1409" s="192"/>
      <c r="B1409" s="192"/>
      <c r="C1409" s="192"/>
      <c r="D1409" s="82" t="s">
        <v>172</v>
      </c>
      <c r="E1409" s="67">
        <v>30000</v>
      </c>
      <c r="F1409" s="67">
        <v>0</v>
      </c>
      <c r="G1409" s="67">
        <f t="shared" si="81"/>
        <v>0</v>
      </c>
      <c r="H1409" s="68"/>
      <c r="I1409" s="68"/>
      <c r="J1409" s="68"/>
      <c r="K1409" s="68"/>
      <c r="L1409" s="69"/>
    </row>
    <row r="1410" spans="1:12" s="106" customFormat="1" ht="22.5">
      <c r="A1410" s="192"/>
      <c r="B1410" s="192"/>
      <c r="C1410" s="192"/>
      <c r="D1410" s="82" t="s">
        <v>173</v>
      </c>
      <c r="E1410" s="67">
        <v>50000</v>
      </c>
      <c r="F1410" s="67">
        <v>0</v>
      </c>
      <c r="G1410" s="67">
        <f t="shared" si="81"/>
        <v>0</v>
      </c>
      <c r="H1410" s="68"/>
      <c r="I1410" s="68"/>
      <c r="J1410" s="68"/>
      <c r="K1410" s="68"/>
      <c r="L1410" s="69"/>
    </row>
    <row r="1411" spans="1:12" s="106" customFormat="1" ht="35.25" customHeight="1">
      <c r="A1411" s="192"/>
      <c r="B1411" s="192"/>
      <c r="C1411" s="192"/>
      <c r="D1411" s="108" t="s">
        <v>174</v>
      </c>
      <c r="E1411" s="74">
        <v>5000</v>
      </c>
      <c r="F1411" s="74">
        <v>0</v>
      </c>
      <c r="G1411" s="74">
        <f t="shared" si="81"/>
        <v>0</v>
      </c>
      <c r="H1411" s="68"/>
      <c r="I1411" s="68"/>
      <c r="J1411" s="68"/>
      <c r="K1411" s="68"/>
      <c r="L1411" s="69"/>
    </row>
    <row r="1412" spans="1:12" s="76" customFormat="1" ht="30" customHeight="1">
      <c r="A1412" s="192"/>
      <c r="B1412" s="192"/>
      <c r="C1412" s="192"/>
      <c r="D1412" s="63" t="s">
        <v>541</v>
      </c>
      <c r="E1412" s="73">
        <f>SUM(E1413)</f>
        <v>15867</v>
      </c>
      <c r="F1412" s="73">
        <f>SUM(F1413)</f>
        <v>15867</v>
      </c>
      <c r="G1412" s="74">
        <f t="shared" si="81"/>
        <v>100</v>
      </c>
      <c r="H1412" s="60"/>
      <c r="I1412" s="60"/>
      <c r="J1412" s="60"/>
      <c r="K1412" s="60"/>
      <c r="L1412" s="61"/>
    </row>
    <row r="1413" spans="1:12" s="106" customFormat="1" ht="25.5" customHeight="1">
      <c r="A1413" s="192"/>
      <c r="B1413" s="192"/>
      <c r="C1413" s="192"/>
      <c r="D1413" s="82" t="s">
        <v>211</v>
      </c>
      <c r="E1413" s="74">
        <v>15867</v>
      </c>
      <c r="F1413" s="74">
        <v>15867</v>
      </c>
      <c r="G1413" s="74">
        <f t="shared" si="81"/>
        <v>100</v>
      </c>
      <c r="H1413" s="68"/>
      <c r="I1413" s="68"/>
      <c r="J1413" s="68"/>
      <c r="K1413" s="68"/>
      <c r="L1413" s="69"/>
    </row>
    <row r="1414" spans="1:12" s="76" customFormat="1" ht="65.25" customHeight="1">
      <c r="A1414" s="192"/>
      <c r="B1414" s="192"/>
      <c r="C1414" s="192"/>
      <c r="D1414" s="63" t="s">
        <v>2</v>
      </c>
      <c r="E1414" s="73">
        <f>SUM(E1415)</f>
        <v>4200</v>
      </c>
      <c r="F1414" s="73">
        <f>SUM(F1415)</f>
        <v>4200</v>
      </c>
      <c r="G1414" s="74">
        <f t="shared" si="81"/>
        <v>100</v>
      </c>
      <c r="H1414" s="60"/>
      <c r="I1414" s="60"/>
      <c r="J1414" s="60"/>
      <c r="K1414" s="60"/>
      <c r="L1414" s="61"/>
    </row>
    <row r="1415" spans="1:12" s="106" customFormat="1" ht="34.5" customHeight="1">
      <c r="A1415" s="192"/>
      <c r="B1415" s="192"/>
      <c r="C1415" s="192"/>
      <c r="D1415" s="82" t="s">
        <v>171</v>
      </c>
      <c r="E1415" s="74">
        <v>4200</v>
      </c>
      <c r="F1415" s="74">
        <v>4200</v>
      </c>
      <c r="G1415" s="74">
        <f t="shared" si="81"/>
        <v>100</v>
      </c>
      <c r="H1415" s="68"/>
      <c r="I1415" s="68"/>
      <c r="J1415" s="68"/>
      <c r="K1415" s="68"/>
      <c r="L1415" s="69"/>
    </row>
    <row r="1416" spans="1:11" ht="12">
      <c r="A1416" s="8"/>
      <c r="B1416" s="8"/>
      <c r="C1416" s="8"/>
      <c r="D1416" s="9"/>
      <c r="E1416" s="10"/>
      <c r="F1416" s="10"/>
      <c r="G1416" s="10"/>
      <c r="H1416" s="6"/>
      <c r="I1416" s="6"/>
      <c r="J1416" s="6"/>
      <c r="K1416" s="6"/>
    </row>
    <row r="1417" spans="1:11" s="61" customFormat="1" ht="24">
      <c r="A1417" s="78" t="s">
        <v>67</v>
      </c>
      <c r="B1417" s="78">
        <v>921</v>
      </c>
      <c r="C1417" s="78"/>
      <c r="D1417" s="79" t="s">
        <v>312</v>
      </c>
      <c r="E1417" s="80">
        <f>SUM(E1419,E1427,E1437,E1432)</f>
        <v>3412371.77</v>
      </c>
      <c r="F1417" s="80">
        <f>SUM(F1419,F1427,F1437,F1432)</f>
        <v>2078405.1800000002</v>
      </c>
      <c r="G1417" s="80">
        <f t="shared" si="81"/>
        <v>60.90793501084438</v>
      </c>
      <c r="H1417" s="60"/>
      <c r="I1417" s="60"/>
      <c r="J1417" s="60"/>
      <c r="K1417" s="60"/>
    </row>
    <row r="1418" spans="1:11" s="61" customFormat="1" ht="12">
      <c r="A1418" s="70"/>
      <c r="B1418" s="70"/>
      <c r="C1418" s="70"/>
      <c r="D1418" s="72"/>
      <c r="E1418" s="73"/>
      <c r="F1418" s="73"/>
      <c r="G1418" s="73"/>
      <c r="H1418" s="60"/>
      <c r="I1418" s="60"/>
      <c r="J1418" s="60"/>
      <c r="K1418" s="60"/>
    </row>
    <row r="1419" spans="1:11" s="56" customFormat="1" ht="24">
      <c r="A1419" s="52"/>
      <c r="B1419" s="52"/>
      <c r="C1419" s="52">
        <v>92109</v>
      </c>
      <c r="D1419" s="53" t="s">
        <v>321</v>
      </c>
      <c r="E1419" s="155">
        <f aca="true" t="shared" si="82" ref="E1419:F1421">SUM(E1420)</f>
        <v>1732976.34</v>
      </c>
      <c r="F1419" s="155">
        <f t="shared" si="82"/>
        <v>1017500</v>
      </c>
      <c r="G1419" s="54">
        <f t="shared" si="81"/>
        <v>58.71401568009866</v>
      </c>
      <c r="H1419" s="55"/>
      <c r="I1419" s="55"/>
      <c r="J1419" s="55"/>
      <c r="K1419" s="55"/>
    </row>
    <row r="1420" spans="1:11" s="61" customFormat="1" ht="12">
      <c r="A1420" s="57"/>
      <c r="B1420" s="57"/>
      <c r="C1420" s="57"/>
      <c r="D1420" s="58" t="s">
        <v>296</v>
      </c>
      <c r="E1420" s="156">
        <f t="shared" si="82"/>
        <v>1732976.34</v>
      </c>
      <c r="F1420" s="156">
        <f t="shared" si="82"/>
        <v>1017500</v>
      </c>
      <c r="G1420" s="59">
        <f t="shared" si="81"/>
        <v>58.71401568009866</v>
      </c>
      <c r="H1420" s="60"/>
      <c r="I1420" s="60"/>
      <c r="J1420" s="60"/>
      <c r="K1420" s="60"/>
    </row>
    <row r="1421" spans="1:11" s="61" customFormat="1" ht="24">
      <c r="A1421" s="182" t="s">
        <v>481</v>
      </c>
      <c r="B1421" s="182"/>
      <c r="C1421" s="182"/>
      <c r="D1421" s="63" t="s">
        <v>392</v>
      </c>
      <c r="E1421" s="64">
        <f t="shared" si="82"/>
        <v>1732976.34</v>
      </c>
      <c r="F1421" s="64">
        <f t="shared" si="82"/>
        <v>1017500</v>
      </c>
      <c r="G1421" s="64">
        <f t="shared" si="81"/>
        <v>58.71401568009866</v>
      </c>
      <c r="H1421" s="60"/>
      <c r="I1421" s="60"/>
      <c r="J1421" s="60"/>
      <c r="K1421" s="60"/>
    </row>
    <row r="1422" spans="1:11" s="61" customFormat="1" ht="28.5" customHeight="1">
      <c r="A1422" s="182"/>
      <c r="B1422" s="182"/>
      <c r="C1422" s="182"/>
      <c r="D1422" s="63" t="s">
        <v>60</v>
      </c>
      <c r="E1422" s="64">
        <f>SUM(E1423,E1425)</f>
        <v>1732976.34</v>
      </c>
      <c r="F1422" s="64">
        <f>SUM(F1423,F1425)</f>
        <v>1017500</v>
      </c>
      <c r="G1422" s="64">
        <f t="shared" si="81"/>
        <v>58.71401568009866</v>
      </c>
      <c r="H1422" s="60"/>
      <c r="I1422" s="60"/>
      <c r="J1422" s="60"/>
      <c r="K1422" s="60"/>
    </row>
    <row r="1423" spans="1:11" s="69" customFormat="1" ht="28.5" customHeight="1">
      <c r="A1423" s="182"/>
      <c r="B1423" s="182"/>
      <c r="C1423" s="182"/>
      <c r="D1423" s="66" t="s">
        <v>13</v>
      </c>
      <c r="E1423" s="67">
        <v>1403500</v>
      </c>
      <c r="F1423" s="67">
        <v>727500</v>
      </c>
      <c r="G1423" s="67">
        <f t="shared" si="81"/>
        <v>51.834698966868544</v>
      </c>
      <c r="H1423" s="68"/>
      <c r="I1423" s="68"/>
      <c r="J1423" s="68"/>
      <c r="K1423" s="68"/>
    </row>
    <row r="1424" spans="1:11" s="151" customFormat="1" ht="24" customHeight="1">
      <c r="A1424" s="182"/>
      <c r="B1424" s="182"/>
      <c r="C1424" s="182"/>
      <c r="D1424" s="173" t="s">
        <v>127</v>
      </c>
      <c r="E1424" s="168">
        <v>2500</v>
      </c>
      <c r="F1424" s="168">
        <v>2500</v>
      </c>
      <c r="G1424" s="168">
        <f t="shared" si="81"/>
        <v>100</v>
      </c>
      <c r="H1424" s="150"/>
      <c r="I1424" s="150"/>
      <c r="J1424" s="150"/>
      <c r="K1424" s="150"/>
    </row>
    <row r="1425" spans="1:11" s="69" customFormat="1" ht="27.75" customHeight="1">
      <c r="A1425" s="182"/>
      <c r="B1425" s="182"/>
      <c r="C1425" s="182"/>
      <c r="D1425" s="66" t="s">
        <v>12</v>
      </c>
      <c r="E1425" s="67">
        <v>329476.34</v>
      </c>
      <c r="F1425" s="67">
        <v>290000</v>
      </c>
      <c r="G1425" s="67">
        <f t="shared" si="81"/>
        <v>88.01845983842117</v>
      </c>
      <c r="H1425" s="68"/>
      <c r="I1425" s="68"/>
      <c r="J1425" s="68"/>
      <c r="K1425" s="68"/>
    </row>
    <row r="1426" spans="1:12" s="76" customFormat="1" ht="12">
      <c r="A1426" s="70"/>
      <c r="B1426" s="70"/>
      <c r="C1426" s="70"/>
      <c r="D1426" s="63"/>
      <c r="E1426" s="73"/>
      <c r="F1426" s="73"/>
      <c r="G1426" s="74"/>
      <c r="H1426" s="60"/>
      <c r="I1426" s="60"/>
      <c r="J1426" s="60"/>
      <c r="K1426" s="60"/>
      <c r="L1426" s="61"/>
    </row>
    <row r="1427" spans="1:11" s="92" customFormat="1" ht="12">
      <c r="A1427" s="87"/>
      <c r="B1427" s="87"/>
      <c r="C1427" s="87">
        <v>92116</v>
      </c>
      <c r="D1427" s="89" t="s">
        <v>311</v>
      </c>
      <c r="E1427" s="90">
        <f aca="true" t="shared" si="83" ref="E1427:F1429">SUM(E1428)</f>
        <v>320000</v>
      </c>
      <c r="F1427" s="90">
        <f t="shared" si="83"/>
        <v>186000</v>
      </c>
      <c r="G1427" s="90">
        <f t="shared" si="81"/>
        <v>58.125</v>
      </c>
      <c r="H1427" s="91"/>
      <c r="I1427" s="91"/>
      <c r="J1427" s="91"/>
      <c r="K1427" s="91"/>
    </row>
    <row r="1428" spans="1:12" s="37" customFormat="1" ht="12">
      <c r="A1428" s="115"/>
      <c r="B1428" s="115"/>
      <c r="C1428" s="115"/>
      <c r="D1428" s="116" t="s">
        <v>293</v>
      </c>
      <c r="E1428" s="117">
        <f t="shared" si="83"/>
        <v>320000</v>
      </c>
      <c r="F1428" s="117">
        <f t="shared" si="83"/>
        <v>186000</v>
      </c>
      <c r="G1428" s="117">
        <f t="shared" si="81"/>
        <v>58.125</v>
      </c>
      <c r="H1428" s="51"/>
      <c r="I1428" s="51"/>
      <c r="J1428" s="51"/>
      <c r="K1428" s="51"/>
      <c r="L1428" s="36"/>
    </row>
    <row r="1429" spans="1:12" s="37" customFormat="1" ht="24">
      <c r="A1429" s="221" t="s">
        <v>481</v>
      </c>
      <c r="B1429" s="221"/>
      <c r="C1429" s="221"/>
      <c r="D1429" s="118" t="s">
        <v>392</v>
      </c>
      <c r="E1429" s="137">
        <f t="shared" si="83"/>
        <v>320000</v>
      </c>
      <c r="F1429" s="137">
        <f t="shared" si="83"/>
        <v>186000</v>
      </c>
      <c r="G1429" s="137">
        <f t="shared" si="81"/>
        <v>58.125</v>
      </c>
      <c r="H1429" s="51"/>
      <c r="I1429" s="51"/>
      <c r="J1429" s="51"/>
      <c r="K1429" s="51"/>
      <c r="L1429" s="36"/>
    </row>
    <row r="1430" spans="1:12" s="105" customFormat="1" ht="33.75">
      <c r="A1430" s="221"/>
      <c r="B1430" s="221"/>
      <c r="C1430" s="221"/>
      <c r="D1430" s="101" t="s">
        <v>175</v>
      </c>
      <c r="E1430" s="140">
        <v>320000</v>
      </c>
      <c r="F1430" s="140">
        <v>186000</v>
      </c>
      <c r="G1430" s="140">
        <f t="shared" si="81"/>
        <v>58.125</v>
      </c>
      <c r="H1430" s="103"/>
      <c r="I1430" s="103"/>
      <c r="J1430" s="103"/>
      <c r="K1430" s="103"/>
      <c r="L1430" s="104"/>
    </row>
    <row r="1431" spans="1:12" s="37" customFormat="1" ht="12">
      <c r="A1431" s="135"/>
      <c r="B1431" s="135"/>
      <c r="C1431" s="135"/>
      <c r="D1431" s="95"/>
      <c r="E1431" s="137"/>
      <c r="F1431" s="137"/>
      <c r="G1431" s="137"/>
      <c r="H1431" s="51"/>
      <c r="I1431" s="51"/>
      <c r="J1431" s="51"/>
      <c r="K1431" s="51"/>
      <c r="L1431" s="36"/>
    </row>
    <row r="1432" spans="1:12" s="114" customFormat="1" ht="24">
      <c r="A1432" s="88"/>
      <c r="B1432" s="88"/>
      <c r="C1432" s="88" t="s">
        <v>113</v>
      </c>
      <c r="D1432" s="89" t="s">
        <v>114</v>
      </c>
      <c r="E1432" s="90">
        <f aca="true" t="shared" si="84" ref="E1432:F1434">SUM(E1433)</f>
        <v>201370.07</v>
      </c>
      <c r="F1432" s="90">
        <f t="shared" si="84"/>
        <v>0</v>
      </c>
      <c r="G1432" s="90">
        <f t="shared" si="81"/>
        <v>0</v>
      </c>
      <c r="H1432" s="112"/>
      <c r="I1432" s="112"/>
      <c r="J1432" s="112"/>
      <c r="K1432" s="112"/>
      <c r="L1432" s="113"/>
    </row>
    <row r="1433" spans="1:12" s="37" customFormat="1" ht="12">
      <c r="A1433" s="98"/>
      <c r="B1433" s="98"/>
      <c r="C1433" s="98"/>
      <c r="D1433" s="99" t="s">
        <v>448</v>
      </c>
      <c r="E1433" s="100">
        <f t="shared" si="84"/>
        <v>201370.07</v>
      </c>
      <c r="F1433" s="100">
        <f t="shared" si="84"/>
        <v>0</v>
      </c>
      <c r="G1433" s="100">
        <f t="shared" si="81"/>
        <v>0</v>
      </c>
      <c r="H1433" s="51"/>
      <c r="I1433" s="51"/>
      <c r="J1433" s="51"/>
      <c r="K1433" s="51"/>
      <c r="L1433" s="36"/>
    </row>
    <row r="1434" spans="1:12" s="37" customFormat="1" ht="48">
      <c r="A1434" s="203" t="s">
        <v>481</v>
      </c>
      <c r="B1434" s="204"/>
      <c r="C1434" s="205"/>
      <c r="D1434" s="118" t="s">
        <v>126</v>
      </c>
      <c r="E1434" s="137">
        <f t="shared" si="84"/>
        <v>201370.07</v>
      </c>
      <c r="F1434" s="137">
        <f t="shared" si="84"/>
        <v>0</v>
      </c>
      <c r="G1434" s="137">
        <f t="shared" si="81"/>
        <v>0</v>
      </c>
      <c r="H1434" s="51"/>
      <c r="I1434" s="51"/>
      <c r="J1434" s="51"/>
      <c r="K1434" s="51"/>
      <c r="L1434" s="36"/>
    </row>
    <row r="1435" spans="1:12" s="105" customFormat="1" ht="22.5">
      <c r="A1435" s="209"/>
      <c r="B1435" s="210"/>
      <c r="C1435" s="211"/>
      <c r="D1435" s="101" t="s">
        <v>128</v>
      </c>
      <c r="E1435" s="140">
        <v>201370.07</v>
      </c>
      <c r="F1435" s="140">
        <v>0</v>
      </c>
      <c r="G1435" s="140">
        <f t="shared" si="81"/>
        <v>0</v>
      </c>
      <c r="H1435" s="103"/>
      <c r="I1435" s="103"/>
      <c r="J1435" s="103"/>
      <c r="K1435" s="103"/>
      <c r="L1435" s="104"/>
    </row>
    <row r="1436" spans="1:12" s="37" customFormat="1" ht="12">
      <c r="A1436" s="135"/>
      <c r="B1436" s="135"/>
      <c r="C1436" s="135"/>
      <c r="D1436" s="95"/>
      <c r="E1436" s="137"/>
      <c r="F1436" s="137"/>
      <c r="G1436" s="137"/>
      <c r="H1436" s="51"/>
      <c r="I1436" s="51"/>
      <c r="J1436" s="51"/>
      <c r="K1436" s="51"/>
      <c r="L1436" s="36"/>
    </row>
    <row r="1437" spans="1:11" s="56" customFormat="1" ht="12">
      <c r="A1437" s="52"/>
      <c r="B1437" s="52"/>
      <c r="C1437" s="52">
        <v>92195</v>
      </c>
      <c r="D1437" s="53" t="s">
        <v>295</v>
      </c>
      <c r="E1437" s="54">
        <f>SUM(E1438,E1471)</f>
        <v>1158025.36</v>
      </c>
      <c r="F1437" s="54">
        <f>SUM(F1438,F1471)</f>
        <v>874905.18</v>
      </c>
      <c r="G1437" s="54">
        <f t="shared" si="81"/>
        <v>75.55146978819185</v>
      </c>
      <c r="H1437" s="55"/>
      <c r="I1437" s="55"/>
      <c r="J1437" s="55"/>
      <c r="K1437" s="55"/>
    </row>
    <row r="1438" spans="1:11" s="61" customFormat="1" ht="12">
      <c r="A1438" s="57"/>
      <c r="B1438" s="57"/>
      <c r="C1438" s="57"/>
      <c r="D1438" s="58" t="s">
        <v>296</v>
      </c>
      <c r="E1438" s="59">
        <f>SUM(E1439,E1441)</f>
        <v>329501.7</v>
      </c>
      <c r="F1438" s="59">
        <f>SUM(F1439,F1441)</f>
        <v>207007.36</v>
      </c>
      <c r="G1438" s="59">
        <f t="shared" si="81"/>
        <v>62.82436782571987</v>
      </c>
      <c r="H1438" s="60"/>
      <c r="I1438" s="60"/>
      <c r="J1438" s="60"/>
      <c r="K1438" s="60"/>
    </row>
    <row r="1439" spans="1:11" s="61" customFormat="1" ht="24">
      <c r="A1439" s="183" t="s">
        <v>481</v>
      </c>
      <c r="B1439" s="184"/>
      <c r="C1439" s="185"/>
      <c r="D1439" s="63" t="s">
        <v>392</v>
      </c>
      <c r="E1439" s="64">
        <f>SUM(E1440)</f>
        <v>18000</v>
      </c>
      <c r="F1439" s="64">
        <f>SUM(F1440)</f>
        <v>7243.36</v>
      </c>
      <c r="G1439" s="64">
        <f t="shared" si="81"/>
        <v>40.24088888888889</v>
      </c>
      <c r="H1439" s="60"/>
      <c r="I1439" s="60"/>
      <c r="J1439" s="60"/>
      <c r="K1439" s="60"/>
    </row>
    <row r="1440" spans="1:11" s="69" customFormat="1" ht="33.75">
      <c r="A1440" s="186"/>
      <c r="B1440" s="187"/>
      <c r="C1440" s="188"/>
      <c r="D1440" s="82" t="s">
        <v>418</v>
      </c>
      <c r="E1440" s="67">
        <v>18000</v>
      </c>
      <c r="F1440" s="67">
        <v>7243.36</v>
      </c>
      <c r="G1440" s="67">
        <f t="shared" si="81"/>
        <v>40.24088888888889</v>
      </c>
      <c r="H1440" s="68"/>
      <c r="I1440" s="68"/>
      <c r="J1440" s="68"/>
      <c r="K1440" s="68"/>
    </row>
    <row r="1441" spans="1:11" s="61" customFormat="1" ht="24">
      <c r="A1441" s="186"/>
      <c r="B1441" s="187"/>
      <c r="C1441" s="188"/>
      <c r="D1441" s="63" t="s">
        <v>368</v>
      </c>
      <c r="E1441" s="64">
        <f>SUM(E1442)</f>
        <v>311501.7</v>
      </c>
      <c r="F1441" s="64">
        <f>SUM(F1442)</f>
        <v>199764</v>
      </c>
      <c r="G1441" s="64">
        <f t="shared" si="81"/>
        <v>64.12934504049255</v>
      </c>
      <c r="H1441" s="60"/>
      <c r="I1441" s="60"/>
      <c r="J1441" s="60"/>
      <c r="K1441" s="60"/>
    </row>
    <row r="1442" spans="1:11" s="61" customFormat="1" ht="24">
      <c r="A1442" s="186"/>
      <c r="B1442" s="187"/>
      <c r="C1442" s="188"/>
      <c r="D1442" s="63" t="s">
        <v>394</v>
      </c>
      <c r="E1442" s="64">
        <f>SUM(E1443,E1453,E1456,E1465,E1467,E1469)</f>
        <v>311501.7</v>
      </c>
      <c r="F1442" s="64">
        <f>SUM(F1443,F1453,F1456,F1465,F1467,F1469)</f>
        <v>199764</v>
      </c>
      <c r="G1442" s="64">
        <f t="shared" si="81"/>
        <v>64.12934504049255</v>
      </c>
      <c r="H1442" s="60"/>
      <c r="I1442" s="60"/>
      <c r="J1442" s="60"/>
      <c r="K1442" s="60"/>
    </row>
    <row r="1443" spans="1:11" s="61" customFormat="1" ht="16.5" customHeight="1">
      <c r="A1443" s="186"/>
      <c r="B1443" s="187"/>
      <c r="C1443" s="188"/>
      <c r="D1443" s="63" t="s">
        <v>152</v>
      </c>
      <c r="E1443" s="64">
        <f>SUM(E1444:E1452)</f>
        <v>56100</v>
      </c>
      <c r="F1443" s="64">
        <f>SUM(F1446:F1452)</f>
        <v>0</v>
      </c>
      <c r="G1443" s="64">
        <f t="shared" si="81"/>
        <v>0</v>
      </c>
      <c r="H1443" s="60"/>
      <c r="I1443" s="60"/>
      <c r="J1443" s="60"/>
      <c r="K1443" s="60"/>
    </row>
    <row r="1444" spans="1:11" s="69" customFormat="1" ht="34.5" customHeight="1">
      <c r="A1444" s="186"/>
      <c r="B1444" s="187"/>
      <c r="C1444" s="188"/>
      <c r="D1444" s="108" t="s">
        <v>131</v>
      </c>
      <c r="E1444" s="67">
        <v>2500</v>
      </c>
      <c r="F1444" s="67">
        <v>0</v>
      </c>
      <c r="G1444" s="64">
        <f t="shared" si="81"/>
        <v>0</v>
      </c>
      <c r="H1444" s="68"/>
      <c r="I1444" s="68"/>
      <c r="J1444" s="68"/>
      <c r="K1444" s="68"/>
    </row>
    <row r="1445" spans="1:11" s="69" customFormat="1" ht="24.75" customHeight="1">
      <c r="A1445" s="186"/>
      <c r="B1445" s="187"/>
      <c r="C1445" s="188"/>
      <c r="D1445" s="108" t="s">
        <v>132</v>
      </c>
      <c r="E1445" s="67">
        <v>600</v>
      </c>
      <c r="F1445" s="67">
        <v>0</v>
      </c>
      <c r="G1445" s="64">
        <f t="shared" si="81"/>
        <v>0</v>
      </c>
      <c r="H1445" s="68"/>
      <c r="I1445" s="68"/>
      <c r="J1445" s="68"/>
      <c r="K1445" s="68"/>
    </row>
    <row r="1446" spans="1:11" s="69" customFormat="1" ht="22.5">
      <c r="A1446" s="186"/>
      <c r="B1446" s="187"/>
      <c r="C1446" s="188"/>
      <c r="D1446" s="108" t="s">
        <v>134</v>
      </c>
      <c r="E1446" s="67">
        <v>4000</v>
      </c>
      <c r="F1446" s="67">
        <v>0</v>
      </c>
      <c r="G1446" s="64">
        <f t="shared" si="81"/>
        <v>0</v>
      </c>
      <c r="H1446" s="68"/>
      <c r="I1446" s="68"/>
      <c r="J1446" s="68"/>
      <c r="K1446" s="68"/>
    </row>
    <row r="1447" spans="1:11" s="69" customFormat="1" ht="18.75" customHeight="1">
      <c r="A1447" s="186"/>
      <c r="B1447" s="187"/>
      <c r="C1447" s="188"/>
      <c r="D1447" s="108" t="s">
        <v>135</v>
      </c>
      <c r="E1447" s="67">
        <v>3900</v>
      </c>
      <c r="F1447" s="67">
        <v>0</v>
      </c>
      <c r="G1447" s="67">
        <f t="shared" si="81"/>
        <v>0</v>
      </c>
      <c r="H1447" s="68"/>
      <c r="I1447" s="68"/>
      <c r="J1447" s="68"/>
      <c r="K1447" s="68"/>
    </row>
    <row r="1448" spans="1:11" s="69" customFormat="1" ht="22.5">
      <c r="A1448" s="186"/>
      <c r="B1448" s="187"/>
      <c r="C1448" s="188"/>
      <c r="D1448" s="108" t="s">
        <v>136</v>
      </c>
      <c r="E1448" s="67">
        <v>6100</v>
      </c>
      <c r="F1448" s="67">
        <v>0</v>
      </c>
      <c r="G1448" s="67">
        <f t="shared" si="81"/>
        <v>0</v>
      </c>
      <c r="H1448" s="68"/>
      <c r="I1448" s="68"/>
      <c r="J1448" s="68"/>
      <c r="K1448" s="68"/>
    </row>
    <row r="1449" spans="1:11" s="69" customFormat="1" ht="24.75" customHeight="1">
      <c r="A1449" s="186"/>
      <c r="B1449" s="187"/>
      <c r="C1449" s="188"/>
      <c r="D1449" s="108" t="s">
        <v>140</v>
      </c>
      <c r="E1449" s="67">
        <v>10000</v>
      </c>
      <c r="F1449" s="67">
        <v>0</v>
      </c>
      <c r="G1449" s="67">
        <f t="shared" si="81"/>
        <v>0</v>
      </c>
      <c r="H1449" s="68"/>
      <c r="I1449" s="68"/>
      <c r="J1449" s="68"/>
      <c r="K1449" s="68"/>
    </row>
    <row r="1450" spans="1:11" s="69" customFormat="1" ht="22.5">
      <c r="A1450" s="186"/>
      <c r="B1450" s="187"/>
      <c r="C1450" s="188"/>
      <c r="D1450" s="108" t="s">
        <v>141</v>
      </c>
      <c r="E1450" s="67">
        <v>500</v>
      </c>
      <c r="F1450" s="67">
        <v>0</v>
      </c>
      <c r="G1450" s="67">
        <f t="shared" si="81"/>
        <v>0</v>
      </c>
      <c r="H1450" s="68"/>
      <c r="I1450" s="68"/>
      <c r="J1450" s="68"/>
      <c r="K1450" s="68"/>
    </row>
    <row r="1451" spans="1:11" s="69" customFormat="1" ht="24" customHeight="1">
      <c r="A1451" s="186"/>
      <c r="B1451" s="187"/>
      <c r="C1451" s="188"/>
      <c r="D1451" s="108" t="s">
        <v>143</v>
      </c>
      <c r="E1451" s="67">
        <v>3000</v>
      </c>
      <c r="F1451" s="67">
        <v>0</v>
      </c>
      <c r="G1451" s="67">
        <f t="shared" si="81"/>
        <v>0</v>
      </c>
      <c r="H1451" s="68"/>
      <c r="I1451" s="68"/>
      <c r="J1451" s="68"/>
      <c r="K1451" s="68"/>
    </row>
    <row r="1452" spans="1:11" s="69" customFormat="1" ht="25.5" customHeight="1">
      <c r="A1452" s="186"/>
      <c r="B1452" s="187"/>
      <c r="C1452" s="188"/>
      <c r="D1452" s="108" t="s">
        <v>146</v>
      </c>
      <c r="E1452" s="67">
        <v>25500</v>
      </c>
      <c r="F1452" s="67">
        <v>0</v>
      </c>
      <c r="G1452" s="67">
        <f t="shared" si="81"/>
        <v>0</v>
      </c>
      <c r="H1452" s="68"/>
      <c r="I1452" s="68"/>
      <c r="J1452" s="68"/>
      <c r="K1452" s="68"/>
    </row>
    <row r="1453" spans="1:11" s="61" customFormat="1" ht="12">
      <c r="A1453" s="186"/>
      <c r="B1453" s="187"/>
      <c r="C1453" s="188"/>
      <c r="D1453" s="63" t="s">
        <v>46</v>
      </c>
      <c r="E1453" s="64">
        <f>SUM(E1454:E1455)</f>
        <v>2706.7</v>
      </c>
      <c r="F1453" s="64">
        <f>SUM(F1454:F1455)</f>
        <v>0</v>
      </c>
      <c r="G1453" s="64">
        <f>F1453*100/E1453</f>
        <v>0</v>
      </c>
      <c r="H1453" s="60"/>
      <c r="I1453" s="60"/>
      <c r="J1453" s="60"/>
      <c r="K1453" s="60"/>
    </row>
    <row r="1454" spans="1:11" s="69" customFormat="1" ht="24.75" customHeight="1">
      <c r="A1454" s="186"/>
      <c r="B1454" s="187"/>
      <c r="C1454" s="188"/>
      <c r="D1454" s="108" t="s">
        <v>133</v>
      </c>
      <c r="E1454" s="67">
        <v>1706.7</v>
      </c>
      <c r="F1454" s="67">
        <v>0</v>
      </c>
      <c r="G1454" s="64">
        <f t="shared" si="81"/>
        <v>0</v>
      </c>
      <c r="H1454" s="68"/>
      <c r="I1454" s="68"/>
      <c r="J1454" s="68"/>
      <c r="K1454" s="68"/>
    </row>
    <row r="1455" spans="1:11" s="69" customFormat="1" ht="22.5">
      <c r="A1455" s="186"/>
      <c r="B1455" s="187"/>
      <c r="C1455" s="188"/>
      <c r="D1455" s="108" t="s">
        <v>142</v>
      </c>
      <c r="E1455" s="67">
        <v>1000</v>
      </c>
      <c r="F1455" s="67">
        <v>0</v>
      </c>
      <c r="G1455" s="64">
        <f t="shared" si="81"/>
        <v>0</v>
      </c>
      <c r="H1455" s="68"/>
      <c r="I1455" s="68"/>
      <c r="J1455" s="68"/>
      <c r="K1455" s="68"/>
    </row>
    <row r="1456" spans="1:11" s="61" customFormat="1" ht="12">
      <c r="A1456" s="186"/>
      <c r="B1456" s="187"/>
      <c r="C1456" s="188"/>
      <c r="D1456" s="63" t="s">
        <v>115</v>
      </c>
      <c r="E1456" s="64">
        <f>SUM(E1457:E1464)</f>
        <v>49900</v>
      </c>
      <c r="F1456" s="64">
        <f>SUM(F1457:F1464)</f>
        <v>2769</v>
      </c>
      <c r="G1456" s="64">
        <f t="shared" si="81"/>
        <v>5.5490981963927855</v>
      </c>
      <c r="H1456" s="60"/>
      <c r="I1456" s="60"/>
      <c r="J1456" s="60"/>
      <c r="K1456" s="60"/>
    </row>
    <row r="1457" spans="1:11" s="69" customFormat="1" ht="11.25" customHeight="1">
      <c r="A1457" s="186"/>
      <c r="B1457" s="187"/>
      <c r="C1457" s="188"/>
      <c r="D1457" s="82" t="s">
        <v>379</v>
      </c>
      <c r="E1457" s="67">
        <v>13000</v>
      </c>
      <c r="F1457" s="67">
        <v>369</v>
      </c>
      <c r="G1457" s="67">
        <f t="shared" si="81"/>
        <v>2.8384615384615386</v>
      </c>
      <c r="H1457" s="68"/>
      <c r="I1457" s="68"/>
      <c r="J1457" s="68"/>
      <c r="K1457" s="68"/>
    </row>
    <row r="1458" spans="1:11" s="69" customFormat="1" ht="24.75" customHeight="1">
      <c r="A1458" s="186"/>
      <c r="B1458" s="187"/>
      <c r="C1458" s="188"/>
      <c r="D1458" s="108" t="s">
        <v>132</v>
      </c>
      <c r="E1458" s="67">
        <v>12000</v>
      </c>
      <c r="F1458" s="67">
        <v>0</v>
      </c>
      <c r="G1458" s="67">
        <f t="shared" si="81"/>
        <v>0</v>
      </c>
      <c r="H1458" s="68"/>
      <c r="I1458" s="68"/>
      <c r="J1458" s="68"/>
      <c r="K1458" s="68"/>
    </row>
    <row r="1459" spans="1:11" s="69" customFormat="1" ht="27" customHeight="1">
      <c r="A1459" s="186"/>
      <c r="B1459" s="187"/>
      <c r="C1459" s="188"/>
      <c r="D1459" s="108" t="s">
        <v>137</v>
      </c>
      <c r="E1459" s="67">
        <v>2400</v>
      </c>
      <c r="F1459" s="67">
        <v>2400</v>
      </c>
      <c r="G1459" s="67">
        <f t="shared" si="81"/>
        <v>100</v>
      </c>
      <c r="H1459" s="68"/>
      <c r="I1459" s="68"/>
      <c r="J1459" s="68"/>
      <c r="K1459" s="68"/>
    </row>
    <row r="1460" spans="1:11" s="69" customFormat="1" ht="22.5">
      <c r="A1460" s="186"/>
      <c r="B1460" s="187"/>
      <c r="C1460" s="188"/>
      <c r="D1460" s="108" t="s">
        <v>48</v>
      </c>
      <c r="E1460" s="67">
        <v>8000</v>
      </c>
      <c r="F1460" s="67">
        <v>0</v>
      </c>
      <c r="G1460" s="67">
        <f t="shared" si="81"/>
        <v>0</v>
      </c>
      <c r="H1460" s="68"/>
      <c r="I1460" s="68"/>
      <c r="J1460" s="68"/>
      <c r="K1460" s="68"/>
    </row>
    <row r="1461" spans="1:11" s="69" customFormat="1" ht="22.5">
      <c r="A1461" s="186"/>
      <c r="B1461" s="187"/>
      <c r="C1461" s="188"/>
      <c r="D1461" s="108" t="s">
        <v>147</v>
      </c>
      <c r="E1461" s="67">
        <v>5000</v>
      </c>
      <c r="F1461" s="67">
        <v>0</v>
      </c>
      <c r="G1461" s="67">
        <f aca="true" t="shared" si="85" ref="G1461:G1469">F1461*100/E1461</f>
        <v>0</v>
      </c>
      <c r="H1461" s="68"/>
      <c r="I1461" s="68"/>
      <c r="J1461" s="68"/>
      <c r="K1461" s="68"/>
    </row>
    <row r="1462" spans="1:11" s="69" customFormat="1" ht="22.5">
      <c r="A1462" s="186"/>
      <c r="B1462" s="187"/>
      <c r="C1462" s="188"/>
      <c r="D1462" s="108" t="s">
        <v>148</v>
      </c>
      <c r="E1462" s="67">
        <v>4000</v>
      </c>
      <c r="F1462" s="67">
        <v>0</v>
      </c>
      <c r="G1462" s="67">
        <f t="shared" si="85"/>
        <v>0</v>
      </c>
      <c r="H1462" s="68"/>
      <c r="I1462" s="68"/>
      <c r="J1462" s="68"/>
      <c r="K1462" s="68"/>
    </row>
    <row r="1463" spans="1:11" s="69" customFormat="1" ht="22.5">
      <c r="A1463" s="186"/>
      <c r="B1463" s="187"/>
      <c r="C1463" s="188"/>
      <c r="D1463" s="108" t="s">
        <v>141</v>
      </c>
      <c r="E1463" s="67">
        <v>2500</v>
      </c>
      <c r="F1463" s="67">
        <v>0</v>
      </c>
      <c r="G1463" s="67">
        <f t="shared" si="85"/>
        <v>0</v>
      </c>
      <c r="H1463" s="68"/>
      <c r="I1463" s="68"/>
      <c r="J1463" s="68"/>
      <c r="K1463" s="68"/>
    </row>
    <row r="1464" spans="1:11" s="69" customFormat="1" ht="33.75">
      <c r="A1464" s="186"/>
      <c r="B1464" s="187"/>
      <c r="C1464" s="188"/>
      <c r="D1464" s="108" t="s">
        <v>145</v>
      </c>
      <c r="E1464" s="67">
        <v>3000</v>
      </c>
      <c r="F1464" s="67">
        <v>0</v>
      </c>
      <c r="G1464" s="67">
        <f t="shared" si="85"/>
        <v>0</v>
      </c>
      <c r="H1464" s="68"/>
      <c r="I1464" s="68"/>
      <c r="J1464" s="68"/>
      <c r="K1464" s="68"/>
    </row>
    <row r="1465" spans="1:11" s="61" customFormat="1" ht="64.5" customHeight="1">
      <c r="A1465" s="186"/>
      <c r="B1465" s="187"/>
      <c r="C1465" s="188"/>
      <c r="D1465" s="63" t="s">
        <v>19</v>
      </c>
      <c r="E1465" s="64">
        <f>SUM(E1466)</f>
        <v>4500</v>
      </c>
      <c r="F1465" s="64">
        <f>SUM(F1466)</f>
        <v>0</v>
      </c>
      <c r="G1465" s="67">
        <f t="shared" si="85"/>
        <v>0</v>
      </c>
      <c r="H1465" s="60"/>
      <c r="I1465" s="60"/>
      <c r="J1465" s="60"/>
      <c r="K1465" s="60"/>
    </row>
    <row r="1466" spans="1:11" s="69" customFormat="1" ht="22.5">
      <c r="A1466" s="186"/>
      <c r="B1466" s="187"/>
      <c r="C1466" s="188"/>
      <c r="D1466" s="108" t="s">
        <v>144</v>
      </c>
      <c r="E1466" s="67">
        <v>4500</v>
      </c>
      <c r="F1466" s="67">
        <v>0</v>
      </c>
      <c r="G1466" s="67">
        <f t="shared" si="85"/>
        <v>0</v>
      </c>
      <c r="H1466" s="68"/>
      <c r="I1466" s="68"/>
      <c r="J1466" s="68"/>
      <c r="K1466" s="68"/>
    </row>
    <row r="1467" spans="1:11" s="61" customFormat="1" ht="24">
      <c r="A1467" s="186"/>
      <c r="B1467" s="187"/>
      <c r="C1467" s="188"/>
      <c r="D1467" s="63" t="s">
        <v>138</v>
      </c>
      <c r="E1467" s="64">
        <f>SUM(E1468)</f>
        <v>1300</v>
      </c>
      <c r="F1467" s="64">
        <f>SUM(F1468)</f>
        <v>0</v>
      </c>
      <c r="G1467" s="67">
        <f t="shared" si="85"/>
        <v>0</v>
      </c>
      <c r="H1467" s="60"/>
      <c r="I1467" s="60"/>
      <c r="J1467" s="60"/>
      <c r="K1467" s="60"/>
    </row>
    <row r="1468" spans="1:11" s="69" customFormat="1" ht="22.5">
      <c r="A1468" s="186"/>
      <c r="B1468" s="187"/>
      <c r="C1468" s="188"/>
      <c r="D1468" s="108" t="s">
        <v>139</v>
      </c>
      <c r="E1468" s="67">
        <v>1300</v>
      </c>
      <c r="F1468" s="67">
        <v>0</v>
      </c>
      <c r="G1468" s="67">
        <f t="shared" si="85"/>
        <v>0</v>
      </c>
      <c r="H1468" s="68"/>
      <c r="I1468" s="68"/>
      <c r="J1468" s="68"/>
      <c r="K1468" s="68"/>
    </row>
    <row r="1469" spans="1:11" s="61" customFormat="1" ht="15.75" customHeight="1">
      <c r="A1469" s="189"/>
      <c r="B1469" s="190"/>
      <c r="C1469" s="191"/>
      <c r="D1469" s="63" t="s">
        <v>524</v>
      </c>
      <c r="E1469" s="64">
        <v>196995</v>
      </c>
      <c r="F1469" s="64">
        <v>196995</v>
      </c>
      <c r="G1469" s="64">
        <f t="shared" si="85"/>
        <v>100</v>
      </c>
      <c r="H1469" s="60"/>
      <c r="I1469" s="60"/>
      <c r="J1469" s="60"/>
      <c r="K1469" s="60"/>
    </row>
    <row r="1470" spans="1:12" s="76" customFormat="1" ht="12">
      <c r="A1470" s="147"/>
      <c r="B1470" s="147"/>
      <c r="C1470" s="147"/>
      <c r="D1470" s="63"/>
      <c r="E1470" s="64"/>
      <c r="F1470" s="64"/>
      <c r="G1470" s="64"/>
      <c r="H1470" s="60"/>
      <c r="I1470" s="60"/>
      <c r="J1470" s="60"/>
      <c r="K1470" s="60"/>
      <c r="L1470" s="61"/>
    </row>
    <row r="1471" spans="1:12" s="76" customFormat="1" ht="12">
      <c r="A1471" s="119"/>
      <c r="B1471" s="119"/>
      <c r="C1471" s="119"/>
      <c r="D1471" s="121" t="s">
        <v>448</v>
      </c>
      <c r="E1471" s="122">
        <f>E1472</f>
        <v>828523.66</v>
      </c>
      <c r="F1471" s="122">
        <f>F1472</f>
        <v>667897.8200000001</v>
      </c>
      <c r="G1471" s="122">
        <f t="shared" si="81"/>
        <v>80.61300506493684</v>
      </c>
      <c r="H1471" s="60"/>
      <c r="I1471" s="60"/>
      <c r="J1471" s="60"/>
      <c r="K1471" s="60"/>
      <c r="L1471" s="61"/>
    </row>
    <row r="1472" spans="1:12" s="76" customFormat="1" ht="24">
      <c r="A1472" s="193" t="s">
        <v>481</v>
      </c>
      <c r="B1472" s="194"/>
      <c r="C1472" s="195"/>
      <c r="D1472" s="63" t="s">
        <v>398</v>
      </c>
      <c r="E1472" s="73">
        <f>SUM(E1474,E1476)</f>
        <v>828523.66</v>
      </c>
      <c r="F1472" s="73">
        <f>SUM(F1474,F1476)</f>
        <v>667897.8200000001</v>
      </c>
      <c r="G1472" s="73">
        <f t="shared" si="81"/>
        <v>80.61300506493684</v>
      </c>
      <c r="H1472" s="60"/>
      <c r="I1472" s="60"/>
      <c r="J1472" s="60"/>
      <c r="K1472" s="60"/>
      <c r="L1472" s="61"/>
    </row>
    <row r="1473" spans="1:12" s="76" customFormat="1" ht="36.75" customHeight="1">
      <c r="A1473" s="196"/>
      <c r="B1473" s="197"/>
      <c r="C1473" s="198"/>
      <c r="D1473" s="63" t="s">
        <v>111</v>
      </c>
      <c r="E1473" s="73">
        <f>SUM(E1474)</f>
        <v>668523.66</v>
      </c>
      <c r="F1473" s="73">
        <f>SUM(F1474)</f>
        <v>507897.82</v>
      </c>
      <c r="G1473" s="73">
        <f t="shared" si="81"/>
        <v>75.97305082665287</v>
      </c>
      <c r="H1473" s="60"/>
      <c r="I1473" s="60"/>
      <c r="J1473" s="60"/>
      <c r="K1473" s="60"/>
      <c r="L1473" s="61"/>
    </row>
    <row r="1474" spans="1:12" s="106" customFormat="1" ht="55.5" customHeight="1">
      <c r="A1474" s="196"/>
      <c r="B1474" s="197"/>
      <c r="C1474" s="198"/>
      <c r="D1474" s="82" t="s">
        <v>20</v>
      </c>
      <c r="E1474" s="67">
        <v>668523.66</v>
      </c>
      <c r="F1474" s="67">
        <v>507897.82</v>
      </c>
      <c r="G1474" s="67">
        <f>F1474*100/E1474</f>
        <v>75.97305082665287</v>
      </c>
      <c r="H1474" s="68"/>
      <c r="I1474" s="68"/>
      <c r="J1474" s="68"/>
      <c r="K1474" s="68"/>
      <c r="L1474" s="69"/>
    </row>
    <row r="1475" spans="1:12" s="152" customFormat="1" ht="11.25" customHeight="1">
      <c r="A1475" s="196"/>
      <c r="B1475" s="197"/>
      <c r="C1475" s="198"/>
      <c r="D1475" s="173" t="s">
        <v>269</v>
      </c>
      <c r="E1475" s="168">
        <v>198123.66</v>
      </c>
      <c r="F1475" s="168">
        <v>105480.3</v>
      </c>
      <c r="G1475" s="168">
        <f>F1475*100/E1475</f>
        <v>53.23962822007225</v>
      </c>
      <c r="H1475" s="150"/>
      <c r="I1475" s="150"/>
      <c r="J1475" s="150"/>
      <c r="K1475" s="150"/>
      <c r="L1475" s="151"/>
    </row>
    <row r="1476" spans="1:12" s="76" customFormat="1" ht="24">
      <c r="A1476" s="196"/>
      <c r="B1476" s="197"/>
      <c r="C1476" s="198"/>
      <c r="D1476" s="63" t="s">
        <v>129</v>
      </c>
      <c r="E1476" s="64">
        <f>SUM(E1477)</f>
        <v>160000</v>
      </c>
      <c r="F1476" s="64">
        <f>SUM(F1477)</f>
        <v>160000</v>
      </c>
      <c r="G1476" s="67">
        <f>F1476*100/E1476</f>
        <v>100</v>
      </c>
      <c r="H1476" s="60"/>
      <c r="I1476" s="60"/>
      <c r="J1476" s="60"/>
      <c r="K1476" s="60"/>
      <c r="L1476" s="61"/>
    </row>
    <row r="1477" spans="1:12" s="106" customFormat="1" ht="15.75" customHeight="1">
      <c r="A1477" s="199"/>
      <c r="B1477" s="200"/>
      <c r="C1477" s="201"/>
      <c r="D1477" s="82" t="s">
        <v>130</v>
      </c>
      <c r="E1477" s="67">
        <v>160000</v>
      </c>
      <c r="F1477" s="67">
        <v>160000</v>
      </c>
      <c r="G1477" s="67">
        <f>F1477*100/E1477</f>
        <v>100</v>
      </c>
      <c r="H1477" s="68"/>
      <c r="I1477" s="68"/>
      <c r="J1477" s="68"/>
      <c r="K1477" s="68"/>
      <c r="L1477" s="69"/>
    </row>
    <row r="1478" spans="1:12" s="76" customFormat="1" ht="12">
      <c r="A1478" s="147"/>
      <c r="B1478" s="147"/>
      <c r="C1478" s="147"/>
      <c r="D1478" s="63"/>
      <c r="E1478" s="64"/>
      <c r="F1478" s="64"/>
      <c r="G1478" s="64"/>
      <c r="H1478" s="60"/>
      <c r="I1478" s="60"/>
      <c r="J1478" s="60"/>
      <c r="K1478" s="60"/>
      <c r="L1478" s="61"/>
    </row>
    <row r="1479" spans="1:11" s="92" customFormat="1" ht="39" customHeight="1">
      <c r="A1479" s="109" t="s">
        <v>68</v>
      </c>
      <c r="B1479" s="109" t="s">
        <v>387</v>
      </c>
      <c r="C1479" s="109"/>
      <c r="D1479" s="110" t="s">
        <v>388</v>
      </c>
      <c r="E1479" s="111">
        <f>SUM(E1481)</f>
        <v>1500</v>
      </c>
      <c r="F1479" s="111">
        <f>SUM(F1481)</f>
        <v>0</v>
      </c>
      <c r="G1479" s="111">
        <f t="shared" si="81"/>
        <v>0</v>
      </c>
      <c r="H1479" s="91"/>
      <c r="I1479" s="91"/>
      <c r="J1479" s="91"/>
      <c r="K1479" s="91"/>
    </row>
    <row r="1480" spans="1:12" s="37" customFormat="1" ht="12">
      <c r="A1480" s="134"/>
      <c r="B1480" s="134"/>
      <c r="C1480" s="134"/>
      <c r="D1480" s="118"/>
      <c r="E1480" s="137"/>
      <c r="F1480" s="137"/>
      <c r="G1480" s="137"/>
      <c r="H1480" s="51"/>
      <c r="I1480" s="51"/>
      <c r="J1480" s="51"/>
      <c r="K1480" s="51"/>
      <c r="L1480" s="36"/>
    </row>
    <row r="1481" spans="1:11" s="113" customFormat="1" ht="16.5" customHeight="1">
      <c r="A1481" s="87"/>
      <c r="B1481" s="87"/>
      <c r="C1481" s="87" t="s">
        <v>389</v>
      </c>
      <c r="D1481" s="89" t="s">
        <v>390</v>
      </c>
      <c r="E1481" s="90">
        <f aca="true" t="shared" si="86" ref="E1481:F1483">SUM(E1482)</f>
        <v>1500</v>
      </c>
      <c r="F1481" s="90">
        <f t="shared" si="86"/>
        <v>0</v>
      </c>
      <c r="G1481" s="90">
        <f t="shared" si="81"/>
        <v>0</v>
      </c>
      <c r="H1481" s="112"/>
      <c r="I1481" s="112"/>
      <c r="J1481" s="112"/>
      <c r="K1481" s="112"/>
    </row>
    <row r="1482" spans="1:12" s="37" customFormat="1" ht="12">
      <c r="A1482" s="115"/>
      <c r="B1482" s="115"/>
      <c r="C1482" s="115"/>
      <c r="D1482" s="116" t="s">
        <v>296</v>
      </c>
      <c r="E1482" s="117">
        <f t="shared" si="86"/>
        <v>1500</v>
      </c>
      <c r="F1482" s="117">
        <f t="shared" si="86"/>
        <v>0</v>
      </c>
      <c r="G1482" s="117">
        <f t="shared" si="81"/>
        <v>0</v>
      </c>
      <c r="H1482" s="51"/>
      <c r="I1482" s="51"/>
      <c r="J1482" s="51"/>
      <c r="K1482" s="51"/>
      <c r="L1482" s="36"/>
    </row>
    <row r="1483" spans="1:12" s="37" customFormat="1" ht="24">
      <c r="A1483" s="221" t="s">
        <v>481</v>
      </c>
      <c r="B1483" s="221"/>
      <c r="C1483" s="221"/>
      <c r="D1483" s="118" t="s">
        <v>367</v>
      </c>
      <c r="E1483" s="137">
        <f t="shared" si="86"/>
        <v>1500</v>
      </c>
      <c r="F1483" s="137">
        <f t="shared" si="86"/>
        <v>0</v>
      </c>
      <c r="G1483" s="137">
        <f t="shared" si="81"/>
        <v>0</v>
      </c>
      <c r="H1483" s="51"/>
      <c r="I1483" s="51"/>
      <c r="J1483" s="51"/>
      <c r="K1483" s="51"/>
      <c r="L1483" s="36"/>
    </row>
    <row r="1484" spans="1:12" s="37" customFormat="1" ht="30" customHeight="1">
      <c r="A1484" s="221"/>
      <c r="B1484" s="221"/>
      <c r="C1484" s="221"/>
      <c r="D1484" s="118" t="s">
        <v>393</v>
      </c>
      <c r="E1484" s="137">
        <f>SUM(E1485)</f>
        <v>1500</v>
      </c>
      <c r="F1484" s="137">
        <f>SUM(F1485)</f>
        <v>0</v>
      </c>
      <c r="G1484" s="137">
        <f t="shared" si="81"/>
        <v>0</v>
      </c>
      <c r="H1484" s="51"/>
      <c r="I1484" s="51"/>
      <c r="J1484" s="51"/>
      <c r="K1484" s="51"/>
      <c r="L1484" s="36"/>
    </row>
    <row r="1485" spans="1:12" s="37" customFormat="1" ht="12">
      <c r="A1485" s="221"/>
      <c r="B1485" s="221"/>
      <c r="C1485" s="221"/>
      <c r="D1485" s="118" t="s">
        <v>115</v>
      </c>
      <c r="E1485" s="137">
        <f>SUM(E1486)</f>
        <v>1500</v>
      </c>
      <c r="F1485" s="137">
        <f>SUM(F1486)</f>
        <v>0</v>
      </c>
      <c r="G1485" s="137">
        <f t="shared" si="81"/>
        <v>0</v>
      </c>
      <c r="H1485" s="51"/>
      <c r="I1485" s="51"/>
      <c r="J1485" s="51"/>
      <c r="K1485" s="51"/>
      <c r="L1485" s="36"/>
    </row>
    <row r="1486" spans="1:12" s="105" customFormat="1" ht="27" customHeight="1">
      <c r="A1486" s="221"/>
      <c r="B1486" s="221"/>
      <c r="C1486" s="221"/>
      <c r="D1486" s="153" t="s">
        <v>407</v>
      </c>
      <c r="E1486" s="140">
        <v>1500</v>
      </c>
      <c r="F1486" s="140">
        <v>0</v>
      </c>
      <c r="G1486" s="140">
        <f t="shared" si="81"/>
        <v>0</v>
      </c>
      <c r="H1486" s="103"/>
      <c r="I1486" s="103"/>
      <c r="J1486" s="103"/>
      <c r="K1486" s="103"/>
      <c r="L1486" s="104"/>
    </row>
    <row r="1487" spans="1:12" s="37" customFormat="1" ht="12">
      <c r="A1487" s="94"/>
      <c r="B1487" s="94"/>
      <c r="C1487" s="94"/>
      <c r="D1487" s="95"/>
      <c r="E1487" s="96"/>
      <c r="F1487" s="96"/>
      <c r="G1487" s="96"/>
      <c r="H1487" s="51"/>
      <c r="I1487" s="51"/>
      <c r="J1487" s="51"/>
      <c r="K1487" s="51"/>
      <c r="L1487" s="36"/>
    </row>
    <row r="1488" spans="1:11" s="56" customFormat="1" ht="12">
      <c r="A1488" s="78" t="s">
        <v>69</v>
      </c>
      <c r="B1488" s="78">
        <v>926</v>
      </c>
      <c r="C1488" s="78"/>
      <c r="D1488" s="79" t="s">
        <v>415</v>
      </c>
      <c r="E1488" s="80">
        <f>SUM(E1508,E1490,E1515)</f>
        <v>184420</v>
      </c>
      <c r="F1488" s="80">
        <f>SUM(F1508,F1490,F1515)</f>
        <v>51436.950000000004</v>
      </c>
      <c r="G1488" s="80">
        <f t="shared" si="81"/>
        <v>27.89119943606984</v>
      </c>
      <c r="H1488" s="55"/>
      <c r="I1488" s="55"/>
      <c r="J1488" s="55"/>
      <c r="K1488" s="55"/>
    </row>
    <row r="1489" spans="1:11" s="61" customFormat="1" ht="12">
      <c r="A1489" s="70"/>
      <c r="B1489" s="70"/>
      <c r="C1489" s="70"/>
      <c r="D1489" s="72"/>
      <c r="E1489" s="73"/>
      <c r="F1489" s="73"/>
      <c r="G1489" s="73"/>
      <c r="H1489" s="60"/>
      <c r="I1489" s="60"/>
      <c r="J1489" s="60"/>
      <c r="K1489" s="60"/>
    </row>
    <row r="1490" spans="1:11" s="84" customFormat="1" ht="12">
      <c r="A1490" s="52"/>
      <c r="B1490" s="52"/>
      <c r="C1490" s="52" t="s">
        <v>332</v>
      </c>
      <c r="D1490" s="53" t="s">
        <v>333</v>
      </c>
      <c r="E1490" s="54">
        <f>SUM(E1491,E1503)</f>
        <v>56920</v>
      </c>
      <c r="F1490" s="54">
        <f>SUM(F1491,F1503)</f>
        <v>633.15</v>
      </c>
      <c r="G1490" s="54">
        <f t="shared" si="81"/>
        <v>1.1123506676036543</v>
      </c>
      <c r="H1490" s="83"/>
      <c r="I1490" s="83"/>
      <c r="J1490" s="83"/>
      <c r="K1490" s="83"/>
    </row>
    <row r="1491" spans="1:11" s="61" customFormat="1" ht="12">
      <c r="A1491" s="57"/>
      <c r="B1491" s="57"/>
      <c r="C1491" s="57"/>
      <c r="D1491" s="58" t="s">
        <v>296</v>
      </c>
      <c r="E1491" s="59">
        <f>SUM(E1492)</f>
        <v>30920</v>
      </c>
      <c r="F1491" s="59">
        <f>SUM(F1492)</f>
        <v>633.15</v>
      </c>
      <c r="G1491" s="59">
        <f aca="true" t="shared" si="87" ref="G1491:G1530">F1491*100/E1491</f>
        <v>2.0477037516170764</v>
      </c>
      <c r="H1491" s="60"/>
      <c r="I1491" s="60"/>
      <c r="J1491" s="60"/>
      <c r="K1491" s="60"/>
    </row>
    <row r="1492" spans="1:11" s="61" customFormat="1" ht="24">
      <c r="A1492" s="182" t="s">
        <v>481</v>
      </c>
      <c r="B1492" s="182"/>
      <c r="C1492" s="182"/>
      <c r="D1492" s="63" t="s">
        <v>367</v>
      </c>
      <c r="E1492" s="64">
        <f>SUM(E1493,E1497)</f>
        <v>30920</v>
      </c>
      <c r="F1492" s="64">
        <f>SUM(F1493,F1497)</f>
        <v>633.15</v>
      </c>
      <c r="G1492" s="64">
        <f t="shared" si="87"/>
        <v>2.0477037516170764</v>
      </c>
      <c r="H1492" s="60"/>
      <c r="I1492" s="60"/>
      <c r="J1492" s="60"/>
      <c r="K1492" s="60"/>
    </row>
    <row r="1493" spans="1:11" s="61" customFormat="1" ht="24">
      <c r="A1493" s="182"/>
      <c r="B1493" s="182"/>
      <c r="C1493" s="182"/>
      <c r="D1493" s="63" t="s">
        <v>399</v>
      </c>
      <c r="E1493" s="64">
        <f>SUM(E1494:E1496)</f>
        <v>20120</v>
      </c>
      <c r="F1493" s="64">
        <f>SUM(F1494:F1496)</f>
        <v>0</v>
      </c>
      <c r="G1493" s="64">
        <f t="shared" si="87"/>
        <v>0</v>
      </c>
      <c r="H1493" s="60"/>
      <c r="I1493" s="60"/>
      <c r="J1493" s="60"/>
      <c r="K1493" s="60"/>
    </row>
    <row r="1494" spans="1:11" s="61" customFormat="1" ht="15.75" customHeight="1">
      <c r="A1494" s="182"/>
      <c r="B1494" s="182"/>
      <c r="C1494" s="182"/>
      <c r="D1494" s="63" t="s">
        <v>514</v>
      </c>
      <c r="E1494" s="64">
        <v>1640</v>
      </c>
      <c r="F1494" s="64">
        <v>0</v>
      </c>
      <c r="G1494" s="64">
        <f t="shared" si="87"/>
        <v>0</v>
      </c>
      <c r="H1494" s="60"/>
      <c r="I1494" s="60"/>
      <c r="J1494" s="60"/>
      <c r="K1494" s="60"/>
    </row>
    <row r="1495" spans="1:11" s="61" customFormat="1" ht="12">
      <c r="A1495" s="182"/>
      <c r="B1495" s="182"/>
      <c r="C1495" s="182"/>
      <c r="D1495" s="63" t="s">
        <v>515</v>
      </c>
      <c r="E1495" s="64">
        <v>300</v>
      </c>
      <c r="F1495" s="64">
        <v>0</v>
      </c>
      <c r="G1495" s="64">
        <f t="shared" si="87"/>
        <v>0</v>
      </c>
      <c r="H1495" s="60"/>
      <c r="I1495" s="60"/>
      <c r="J1495" s="60"/>
      <c r="K1495" s="60"/>
    </row>
    <row r="1496" spans="1:11" s="61" customFormat="1" ht="15.75" customHeight="1">
      <c r="A1496" s="182"/>
      <c r="B1496" s="182"/>
      <c r="C1496" s="182"/>
      <c r="D1496" s="63" t="s">
        <v>508</v>
      </c>
      <c r="E1496" s="64">
        <v>18180</v>
      </c>
      <c r="F1496" s="64">
        <v>0</v>
      </c>
      <c r="G1496" s="64">
        <f t="shared" si="87"/>
        <v>0</v>
      </c>
      <c r="H1496" s="60"/>
      <c r="I1496" s="60"/>
      <c r="J1496" s="60"/>
      <c r="K1496" s="60"/>
    </row>
    <row r="1497" spans="1:11" s="61" customFormat="1" ht="30" customHeight="1">
      <c r="A1497" s="182"/>
      <c r="B1497" s="182"/>
      <c r="C1497" s="182"/>
      <c r="D1497" s="63" t="s">
        <v>395</v>
      </c>
      <c r="E1497" s="64">
        <f>SUM(E1498:E1501)</f>
        <v>10800</v>
      </c>
      <c r="F1497" s="64">
        <f>SUM(F1498:F1501)</f>
        <v>633.15</v>
      </c>
      <c r="G1497" s="64">
        <f t="shared" si="87"/>
        <v>5.8625</v>
      </c>
      <c r="H1497" s="60"/>
      <c r="I1497" s="60"/>
      <c r="J1497" s="60"/>
      <c r="K1497" s="60"/>
    </row>
    <row r="1498" spans="1:11" s="61" customFormat="1" ht="15.75" customHeight="1">
      <c r="A1498" s="182"/>
      <c r="B1498" s="182"/>
      <c r="C1498" s="182"/>
      <c r="D1498" s="63" t="s">
        <v>497</v>
      </c>
      <c r="E1498" s="64">
        <v>4000</v>
      </c>
      <c r="F1498" s="64">
        <v>0</v>
      </c>
      <c r="G1498" s="64">
        <f t="shared" si="87"/>
        <v>0</v>
      </c>
      <c r="H1498" s="60"/>
      <c r="I1498" s="60"/>
      <c r="J1498" s="60"/>
      <c r="K1498" s="60"/>
    </row>
    <row r="1499" spans="1:11" s="61" customFormat="1" ht="12">
      <c r="A1499" s="182"/>
      <c r="B1499" s="182"/>
      <c r="C1499" s="182"/>
      <c r="D1499" s="63" t="s">
        <v>509</v>
      </c>
      <c r="E1499" s="64">
        <v>200</v>
      </c>
      <c r="F1499" s="64">
        <v>0</v>
      </c>
      <c r="G1499" s="64">
        <f t="shared" si="87"/>
        <v>0</v>
      </c>
      <c r="H1499" s="60"/>
      <c r="I1499" s="60"/>
      <c r="J1499" s="60"/>
      <c r="K1499" s="60"/>
    </row>
    <row r="1500" spans="1:11" s="61" customFormat="1" ht="12">
      <c r="A1500" s="182"/>
      <c r="B1500" s="182"/>
      <c r="C1500" s="182"/>
      <c r="D1500" s="63" t="s">
        <v>499</v>
      </c>
      <c r="E1500" s="64">
        <v>6300</v>
      </c>
      <c r="F1500" s="64">
        <v>633.15</v>
      </c>
      <c r="G1500" s="64">
        <f t="shared" si="87"/>
        <v>10.05</v>
      </c>
      <c r="H1500" s="60"/>
      <c r="I1500" s="60"/>
      <c r="J1500" s="60"/>
      <c r="K1500" s="60"/>
    </row>
    <row r="1501" spans="1:11" s="61" customFormat="1" ht="12">
      <c r="A1501" s="182"/>
      <c r="B1501" s="182"/>
      <c r="C1501" s="182"/>
      <c r="D1501" s="63" t="s">
        <v>501</v>
      </c>
      <c r="E1501" s="64">
        <v>300</v>
      </c>
      <c r="F1501" s="64">
        <v>0</v>
      </c>
      <c r="G1501" s="64">
        <f t="shared" si="87"/>
        <v>0</v>
      </c>
      <c r="H1501" s="60"/>
      <c r="I1501" s="60"/>
      <c r="J1501" s="60"/>
      <c r="K1501" s="60"/>
    </row>
    <row r="1502" spans="1:11" s="61" customFormat="1" ht="12">
      <c r="A1502" s="147"/>
      <c r="B1502" s="147"/>
      <c r="C1502" s="147"/>
      <c r="D1502" s="63"/>
      <c r="E1502" s="64"/>
      <c r="F1502" s="64"/>
      <c r="G1502" s="64"/>
      <c r="H1502" s="60"/>
      <c r="I1502" s="60"/>
      <c r="J1502" s="60"/>
      <c r="K1502" s="60"/>
    </row>
    <row r="1503" spans="1:11" s="61" customFormat="1" ht="12">
      <c r="A1503" s="119"/>
      <c r="B1503" s="119"/>
      <c r="C1503" s="119"/>
      <c r="D1503" s="121" t="s">
        <v>310</v>
      </c>
      <c r="E1503" s="122">
        <f aca="true" t="shared" si="88" ref="E1503:F1505">SUM(E1504)</f>
        <v>26000</v>
      </c>
      <c r="F1503" s="122">
        <f t="shared" si="88"/>
        <v>0</v>
      </c>
      <c r="G1503" s="122">
        <f t="shared" si="87"/>
        <v>0</v>
      </c>
      <c r="H1503" s="60"/>
      <c r="I1503" s="60"/>
      <c r="J1503" s="60"/>
      <c r="K1503" s="60"/>
    </row>
    <row r="1504" spans="1:11" s="61" customFormat="1" ht="24">
      <c r="A1504" s="183" t="s">
        <v>481</v>
      </c>
      <c r="B1504" s="184"/>
      <c r="C1504" s="185"/>
      <c r="D1504" s="63" t="s">
        <v>398</v>
      </c>
      <c r="E1504" s="64">
        <f t="shared" si="88"/>
        <v>26000</v>
      </c>
      <c r="F1504" s="64">
        <f t="shared" si="88"/>
        <v>0</v>
      </c>
      <c r="G1504" s="64">
        <f t="shared" si="87"/>
        <v>0</v>
      </c>
      <c r="H1504" s="60"/>
      <c r="I1504" s="60"/>
      <c r="J1504" s="60"/>
      <c r="K1504" s="60"/>
    </row>
    <row r="1505" spans="1:11" s="61" customFormat="1" ht="24">
      <c r="A1505" s="186"/>
      <c r="B1505" s="187"/>
      <c r="C1505" s="188"/>
      <c r="D1505" s="63" t="s">
        <v>236</v>
      </c>
      <c r="E1505" s="64">
        <f t="shared" si="88"/>
        <v>26000</v>
      </c>
      <c r="F1505" s="64">
        <f t="shared" si="88"/>
        <v>0</v>
      </c>
      <c r="G1505" s="64">
        <f t="shared" si="87"/>
        <v>0</v>
      </c>
      <c r="H1505" s="60"/>
      <c r="I1505" s="60"/>
      <c r="J1505" s="60"/>
      <c r="K1505" s="60"/>
    </row>
    <row r="1506" spans="1:11" s="69" customFormat="1" ht="48" customHeight="1">
      <c r="A1506" s="189"/>
      <c r="B1506" s="190"/>
      <c r="C1506" s="191"/>
      <c r="D1506" s="82" t="s">
        <v>149</v>
      </c>
      <c r="E1506" s="67">
        <v>26000</v>
      </c>
      <c r="F1506" s="67">
        <v>0</v>
      </c>
      <c r="G1506" s="67">
        <f t="shared" si="87"/>
        <v>0</v>
      </c>
      <c r="H1506" s="68"/>
      <c r="I1506" s="68"/>
      <c r="J1506" s="68"/>
      <c r="K1506" s="68"/>
    </row>
    <row r="1507" spans="1:11" s="61" customFormat="1" ht="12">
      <c r="A1507" s="147"/>
      <c r="B1507" s="147"/>
      <c r="C1507" s="147"/>
      <c r="D1507" s="63"/>
      <c r="E1507" s="64"/>
      <c r="F1507" s="64"/>
      <c r="G1507" s="64"/>
      <c r="H1507" s="60"/>
      <c r="I1507" s="60"/>
      <c r="J1507" s="60"/>
      <c r="K1507" s="60"/>
    </row>
    <row r="1508" spans="1:11" s="56" customFormat="1" ht="24">
      <c r="A1508" s="52"/>
      <c r="B1508" s="52"/>
      <c r="C1508" s="52" t="s">
        <v>362</v>
      </c>
      <c r="D1508" s="53" t="s">
        <v>416</v>
      </c>
      <c r="E1508" s="54">
        <f aca="true" t="shared" si="89" ref="E1508:F1510">SUM(E1509)</f>
        <v>118000</v>
      </c>
      <c r="F1508" s="54">
        <f t="shared" si="89"/>
        <v>50412.97</v>
      </c>
      <c r="G1508" s="54">
        <f t="shared" si="87"/>
        <v>42.72285593220339</v>
      </c>
      <c r="H1508" s="55"/>
      <c r="I1508" s="55"/>
      <c r="J1508" s="55"/>
      <c r="K1508" s="55"/>
    </row>
    <row r="1509" spans="1:11" s="61" customFormat="1" ht="12">
      <c r="A1509" s="57"/>
      <c r="B1509" s="57"/>
      <c r="C1509" s="57"/>
      <c r="D1509" s="58" t="s">
        <v>296</v>
      </c>
      <c r="E1509" s="59">
        <f>SUM(E1510,E1512)</f>
        <v>118000</v>
      </c>
      <c r="F1509" s="59">
        <f>SUM(F1510,F1512)</f>
        <v>50412.97</v>
      </c>
      <c r="G1509" s="59">
        <f t="shared" si="87"/>
        <v>42.72285593220339</v>
      </c>
      <c r="H1509" s="60"/>
      <c r="I1509" s="60"/>
      <c r="J1509" s="60"/>
      <c r="K1509" s="60"/>
    </row>
    <row r="1510" spans="1:11" s="61" customFormat="1" ht="24">
      <c r="A1510" s="183" t="s">
        <v>481</v>
      </c>
      <c r="B1510" s="184"/>
      <c r="C1510" s="185"/>
      <c r="D1510" s="63" t="s">
        <v>392</v>
      </c>
      <c r="E1510" s="64">
        <f t="shared" si="89"/>
        <v>98000</v>
      </c>
      <c r="F1510" s="64">
        <f t="shared" si="89"/>
        <v>50412.97</v>
      </c>
      <c r="G1510" s="64">
        <f t="shared" si="87"/>
        <v>51.44180612244898</v>
      </c>
      <c r="H1510" s="60"/>
      <c r="I1510" s="60"/>
      <c r="J1510" s="60"/>
      <c r="K1510" s="60"/>
    </row>
    <row r="1511" spans="1:11" s="69" customFormat="1" ht="34.5" customHeight="1">
      <c r="A1511" s="186"/>
      <c r="B1511" s="187"/>
      <c r="C1511" s="188"/>
      <c r="D1511" s="66" t="s">
        <v>414</v>
      </c>
      <c r="E1511" s="67">
        <v>98000</v>
      </c>
      <c r="F1511" s="67">
        <v>50412.97</v>
      </c>
      <c r="G1511" s="67">
        <f t="shared" si="87"/>
        <v>51.44180612244898</v>
      </c>
      <c r="H1511" s="68"/>
      <c r="I1511" s="68"/>
      <c r="J1511" s="68"/>
      <c r="K1511" s="68"/>
    </row>
    <row r="1512" spans="1:11" s="61" customFormat="1" ht="24">
      <c r="A1512" s="186"/>
      <c r="B1512" s="187"/>
      <c r="C1512" s="188"/>
      <c r="D1512" s="72" t="s">
        <v>401</v>
      </c>
      <c r="E1512" s="64">
        <f>SUM(E1513)</f>
        <v>20000</v>
      </c>
      <c r="F1512" s="64">
        <f>SUM(F1513)</f>
        <v>0</v>
      </c>
      <c r="G1512" s="67">
        <f t="shared" si="87"/>
        <v>0</v>
      </c>
      <c r="H1512" s="60"/>
      <c r="I1512" s="60"/>
      <c r="J1512" s="60"/>
      <c r="K1512" s="60"/>
    </row>
    <row r="1513" spans="1:11" s="61" customFormat="1" ht="12">
      <c r="A1513" s="189"/>
      <c r="B1513" s="190"/>
      <c r="C1513" s="191"/>
      <c r="D1513" s="72" t="s">
        <v>21</v>
      </c>
      <c r="E1513" s="64">
        <v>20000</v>
      </c>
      <c r="F1513" s="64">
        <v>0</v>
      </c>
      <c r="G1513" s="67">
        <f t="shared" si="87"/>
        <v>0</v>
      </c>
      <c r="H1513" s="60"/>
      <c r="I1513" s="60"/>
      <c r="J1513" s="60"/>
      <c r="K1513" s="60"/>
    </row>
    <row r="1514" spans="1:11" s="61" customFormat="1" ht="13.5" customHeight="1">
      <c r="A1514" s="70"/>
      <c r="B1514" s="70"/>
      <c r="C1514" s="70"/>
      <c r="D1514" s="72"/>
      <c r="E1514" s="73"/>
      <c r="F1514" s="73"/>
      <c r="G1514" s="73"/>
      <c r="H1514" s="60"/>
      <c r="I1514" s="60"/>
      <c r="J1514" s="60"/>
      <c r="K1514" s="60"/>
    </row>
    <row r="1515" spans="1:11" s="113" customFormat="1" ht="12">
      <c r="A1515" s="87"/>
      <c r="B1515" s="87"/>
      <c r="C1515" s="87" t="s">
        <v>363</v>
      </c>
      <c r="D1515" s="89" t="s">
        <v>295</v>
      </c>
      <c r="E1515" s="90">
        <f aca="true" t="shared" si="90" ref="E1515:F1517">SUM(E1516)</f>
        <v>9500</v>
      </c>
      <c r="F1515" s="90">
        <f t="shared" si="90"/>
        <v>390.83</v>
      </c>
      <c r="G1515" s="90">
        <f t="shared" si="87"/>
        <v>4.114</v>
      </c>
      <c r="H1515" s="112"/>
      <c r="I1515" s="112"/>
      <c r="J1515" s="112"/>
      <c r="K1515" s="112"/>
    </row>
    <row r="1516" spans="1:252" s="36" customFormat="1" ht="12">
      <c r="A1516" s="115"/>
      <c r="B1516" s="115"/>
      <c r="C1516" s="115"/>
      <c r="D1516" s="116" t="s">
        <v>296</v>
      </c>
      <c r="E1516" s="117">
        <f t="shared" si="90"/>
        <v>9500</v>
      </c>
      <c r="F1516" s="117">
        <f t="shared" si="90"/>
        <v>390.83</v>
      </c>
      <c r="G1516" s="117">
        <f t="shared" si="87"/>
        <v>4.114</v>
      </c>
      <c r="H1516" s="51"/>
      <c r="I1516" s="51"/>
      <c r="J1516" s="51"/>
      <c r="K1516" s="51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  <c r="AM1516" s="37"/>
      <c r="AN1516" s="37"/>
      <c r="AO1516" s="37"/>
      <c r="AP1516" s="37"/>
      <c r="AQ1516" s="37"/>
      <c r="AR1516" s="37"/>
      <c r="AS1516" s="37"/>
      <c r="AT1516" s="37"/>
      <c r="AU1516" s="37"/>
      <c r="AV1516" s="37"/>
      <c r="AW1516" s="37"/>
      <c r="AX1516" s="37"/>
      <c r="AY1516" s="37"/>
      <c r="AZ1516" s="37"/>
      <c r="BA1516" s="37"/>
      <c r="BB1516" s="37"/>
      <c r="BC1516" s="37"/>
      <c r="BD1516" s="37"/>
      <c r="BE1516" s="37"/>
      <c r="BF1516" s="37"/>
      <c r="BG1516" s="37"/>
      <c r="BH1516" s="37"/>
      <c r="BI1516" s="37"/>
      <c r="BJ1516" s="37"/>
      <c r="BK1516" s="37"/>
      <c r="BL1516" s="37"/>
      <c r="BM1516" s="37"/>
      <c r="BN1516" s="37"/>
      <c r="BO1516" s="37"/>
      <c r="BP1516" s="37"/>
      <c r="BQ1516" s="37"/>
      <c r="BR1516" s="37"/>
      <c r="BS1516" s="37"/>
      <c r="BT1516" s="37"/>
      <c r="BU1516" s="37"/>
      <c r="BV1516" s="37"/>
      <c r="BW1516" s="37"/>
      <c r="BX1516" s="37"/>
      <c r="BY1516" s="37"/>
      <c r="BZ1516" s="37"/>
      <c r="CA1516" s="37"/>
      <c r="CB1516" s="37"/>
      <c r="CC1516" s="37"/>
      <c r="CD1516" s="37"/>
      <c r="CE1516" s="37"/>
      <c r="CF1516" s="37"/>
      <c r="CG1516" s="37"/>
      <c r="CH1516" s="37"/>
      <c r="CI1516" s="37"/>
      <c r="CJ1516" s="37"/>
      <c r="CK1516" s="37"/>
      <c r="CL1516" s="37"/>
      <c r="CM1516" s="37"/>
      <c r="CN1516" s="37"/>
      <c r="CO1516" s="37"/>
      <c r="CP1516" s="37"/>
      <c r="CQ1516" s="37"/>
      <c r="CR1516" s="37"/>
      <c r="CS1516" s="37"/>
      <c r="CT1516" s="37"/>
      <c r="CU1516" s="37"/>
      <c r="CV1516" s="37"/>
      <c r="CW1516" s="37"/>
      <c r="CX1516" s="37"/>
      <c r="CY1516" s="37"/>
      <c r="CZ1516" s="37"/>
      <c r="DA1516" s="37"/>
      <c r="DB1516" s="37"/>
      <c r="DC1516" s="37"/>
      <c r="DD1516" s="37"/>
      <c r="DE1516" s="37"/>
      <c r="DF1516" s="37"/>
      <c r="DG1516" s="37"/>
      <c r="DH1516" s="37"/>
      <c r="DI1516" s="37"/>
      <c r="DJ1516" s="37"/>
      <c r="DK1516" s="37"/>
      <c r="DL1516" s="37"/>
      <c r="DM1516" s="37"/>
      <c r="DN1516" s="37"/>
      <c r="DO1516" s="37"/>
      <c r="DP1516" s="37"/>
      <c r="DQ1516" s="37"/>
      <c r="DR1516" s="37"/>
      <c r="DS1516" s="37"/>
      <c r="DT1516" s="37"/>
      <c r="DU1516" s="37"/>
      <c r="DV1516" s="37"/>
      <c r="DW1516" s="37"/>
      <c r="DX1516" s="37"/>
      <c r="DY1516" s="37"/>
      <c r="DZ1516" s="37"/>
      <c r="EA1516" s="37"/>
      <c r="EB1516" s="37"/>
      <c r="EC1516" s="37"/>
      <c r="ED1516" s="37"/>
      <c r="EE1516" s="37"/>
      <c r="EF1516" s="37"/>
      <c r="EG1516" s="37"/>
      <c r="EH1516" s="37"/>
      <c r="EI1516" s="37"/>
      <c r="EJ1516" s="37"/>
      <c r="EK1516" s="37"/>
      <c r="EL1516" s="37"/>
      <c r="EM1516" s="37"/>
      <c r="EN1516" s="37"/>
      <c r="EO1516" s="37"/>
      <c r="EP1516" s="37"/>
      <c r="EQ1516" s="37"/>
      <c r="ER1516" s="37"/>
      <c r="ES1516" s="37"/>
      <c r="ET1516" s="37"/>
      <c r="EU1516" s="37"/>
      <c r="EV1516" s="37"/>
      <c r="EW1516" s="37"/>
      <c r="EX1516" s="37"/>
      <c r="EY1516" s="37"/>
      <c r="EZ1516" s="37"/>
      <c r="FA1516" s="37"/>
      <c r="FB1516" s="37"/>
      <c r="FC1516" s="37"/>
      <c r="FD1516" s="37"/>
      <c r="FE1516" s="37"/>
      <c r="FF1516" s="37"/>
      <c r="FG1516" s="37"/>
      <c r="FH1516" s="37"/>
      <c r="FI1516" s="37"/>
      <c r="FJ1516" s="37"/>
      <c r="FK1516" s="37"/>
      <c r="FL1516" s="37"/>
      <c r="FM1516" s="37"/>
      <c r="FN1516" s="37"/>
      <c r="FO1516" s="37"/>
      <c r="FP1516" s="37"/>
      <c r="FQ1516" s="37"/>
      <c r="FR1516" s="37"/>
      <c r="FS1516" s="37"/>
      <c r="FT1516" s="37"/>
      <c r="FU1516" s="37"/>
      <c r="FV1516" s="37"/>
      <c r="FW1516" s="37"/>
      <c r="FX1516" s="37"/>
      <c r="FY1516" s="37"/>
      <c r="FZ1516" s="37"/>
      <c r="GA1516" s="37"/>
      <c r="GB1516" s="37"/>
      <c r="GC1516" s="37"/>
      <c r="GD1516" s="37"/>
      <c r="GE1516" s="37"/>
      <c r="GF1516" s="37"/>
      <c r="GG1516" s="37"/>
      <c r="GH1516" s="37"/>
      <c r="GI1516" s="37"/>
      <c r="GJ1516" s="37"/>
      <c r="GK1516" s="37"/>
      <c r="GL1516" s="37"/>
      <c r="GM1516" s="37"/>
      <c r="GN1516" s="37"/>
      <c r="GO1516" s="37"/>
      <c r="GP1516" s="37"/>
      <c r="GQ1516" s="37"/>
      <c r="GR1516" s="37"/>
      <c r="GS1516" s="37"/>
      <c r="GT1516" s="37"/>
      <c r="GU1516" s="37"/>
      <c r="GV1516" s="37"/>
      <c r="GW1516" s="37"/>
      <c r="GX1516" s="37"/>
      <c r="GY1516" s="37"/>
      <c r="GZ1516" s="37"/>
      <c r="HA1516" s="37"/>
      <c r="HB1516" s="37"/>
      <c r="HC1516" s="37"/>
      <c r="HD1516" s="37"/>
      <c r="HE1516" s="37"/>
      <c r="HF1516" s="37"/>
      <c r="HG1516" s="37"/>
      <c r="HH1516" s="37"/>
      <c r="HI1516" s="37"/>
      <c r="HJ1516" s="37"/>
      <c r="HK1516" s="37"/>
      <c r="HL1516" s="37"/>
      <c r="HM1516" s="37"/>
      <c r="HN1516" s="37"/>
      <c r="HO1516" s="37"/>
      <c r="HP1516" s="37"/>
      <c r="HQ1516" s="37"/>
      <c r="HR1516" s="37"/>
      <c r="HS1516" s="37"/>
      <c r="HT1516" s="37"/>
      <c r="HU1516" s="37"/>
      <c r="HV1516" s="37"/>
      <c r="HW1516" s="37"/>
      <c r="HX1516" s="37"/>
      <c r="HY1516" s="37"/>
      <c r="HZ1516" s="37"/>
      <c r="IA1516" s="37"/>
      <c r="IB1516" s="37"/>
      <c r="IC1516" s="37"/>
      <c r="ID1516" s="37"/>
      <c r="IE1516" s="37"/>
      <c r="IF1516" s="37"/>
      <c r="IG1516" s="37"/>
      <c r="IH1516" s="37"/>
      <c r="II1516" s="37"/>
      <c r="IJ1516" s="37"/>
      <c r="IK1516" s="37"/>
      <c r="IL1516" s="37"/>
      <c r="IM1516" s="37"/>
      <c r="IN1516" s="37"/>
      <c r="IO1516" s="37"/>
      <c r="IP1516" s="37"/>
      <c r="IQ1516" s="37"/>
      <c r="IR1516" s="37"/>
    </row>
    <row r="1517" spans="1:252" s="36" customFormat="1" ht="24">
      <c r="A1517" s="221" t="s">
        <v>481</v>
      </c>
      <c r="B1517" s="221"/>
      <c r="C1517" s="221"/>
      <c r="D1517" s="118" t="s">
        <v>367</v>
      </c>
      <c r="E1517" s="137">
        <f t="shared" si="90"/>
        <v>9500</v>
      </c>
      <c r="F1517" s="137">
        <f t="shared" si="90"/>
        <v>390.83</v>
      </c>
      <c r="G1517" s="137">
        <f t="shared" si="87"/>
        <v>4.114</v>
      </c>
      <c r="H1517" s="51"/>
      <c r="I1517" s="51"/>
      <c r="J1517" s="51"/>
      <c r="K1517" s="51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  <c r="AM1517" s="37"/>
      <c r="AN1517" s="37"/>
      <c r="AO1517" s="37"/>
      <c r="AP1517" s="37"/>
      <c r="AQ1517" s="37"/>
      <c r="AR1517" s="37"/>
      <c r="AS1517" s="37"/>
      <c r="AT1517" s="37"/>
      <c r="AU1517" s="37"/>
      <c r="AV1517" s="37"/>
      <c r="AW1517" s="37"/>
      <c r="AX1517" s="37"/>
      <c r="AY1517" s="37"/>
      <c r="AZ1517" s="37"/>
      <c r="BA1517" s="37"/>
      <c r="BB1517" s="37"/>
      <c r="BC1517" s="37"/>
      <c r="BD1517" s="37"/>
      <c r="BE1517" s="37"/>
      <c r="BF1517" s="37"/>
      <c r="BG1517" s="37"/>
      <c r="BH1517" s="37"/>
      <c r="BI1517" s="37"/>
      <c r="BJ1517" s="37"/>
      <c r="BK1517" s="37"/>
      <c r="BL1517" s="37"/>
      <c r="BM1517" s="37"/>
      <c r="BN1517" s="37"/>
      <c r="BO1517" s="37"/>
      <c r="BP1517" s="37"/>
      <c r="BQ1517" s="37"/>
      <c r="BR1517" s="37"/>
      <c r="BS1517" s="37"/>
      <c r="BT1517" s="37"/>
      <c r="BU1517" s="37"/>
      <c r="BV1517" s="37"/>
      <c r="BW1517" s="37"/>
      <c r="BX1517" s="37"/>
      <c r="BY1517" s="37"/>
      <c r="BZ1517" s="37"/>
      <c r="CA1517" s="37"/>
      <c r="CB1517" s="37"/>
      <c r="CC1517" s="37"/>
      <c r="CD1517" s="37"/>
      <c r="CE1517" s="37"/>
      <c r="CF1517" s="37"/>
      <c r="CG1517" s="37"/>
      <c r="CH1517" s="37"/>
      <c r="CI1517" s="37"/>
      <c r="CJ1517" s="37"/>
      <c r="CK1517" s="37"/>
      <c r="CL1517" s="37"/>
      <c r="CM1517" s="37"/>
      <c r="CN1517" s="37"/>
      <c r="CO1517" s="37"/>
      <c r="CP1517" s="37"/>
      <c r="CQ1517" s="37"/>
      <c r="CR1517" s="37"/>
      <c r="CS1517" s="37"/>
      <c r="CT1517" s="37"/>
      <c r="CU1517" s="37"/>
      <c r="CV1517" s="37"/>
      <c r="CW1517" s="37"/>
      <c r="CX1517" s="37"/>
      <c r="CY1517" s="37"/>
      <c r="CZ1517" s="37"/>
      <c r="DA1517" s="37"/>
      <c r="DB1517" s="37"/>
      <c r="DC1517" s="37"/>
      <c r="DD1517" s="37"/>
      <c r="DE1517" s="37"/>
      <c r="DF1517" s="37"/>
      <c r="DG1517" s="37"/>
      <c r="DH1517" s="37"/>
      <c r="DI1517" s="37"/>
      <c r="DJ1517" s="37"/>
      <c r="DK1517" s="37"/>
      <c r="DL1517" s="37"/>
      <c r="DM1517" s="37"/>
      <c r="DN1517" s="37"/>
      <c r="DO1517" s="37"/>
      <c r="DP1517" s="37"/>
      <c r="DQ1517" s="37"/>
      <c r="DR1517" s="37"/>
      <c r="DS1517" s="37"/>
      <c r="DT1517" s="37"/>
      <c r="DU1517" s="37"/>
      <c r="DV1517" s="37"/>
      <c r="DW1517" s="37"/>
      <c r="DX1517" s="37"/>
      <c r="DY1517" s="37"/>
      <c r="DZ1517" s="37"/>
      <c r="EA1517" s="37"/>
      <c r="EB1517" s="37"/>
      <c r="EC1517" s="37"/>
      <c r="ED1517" s="37"/>
      <c r="EE1517" s="37"/>
      <c r="EF1517" s="37"/>
      <c r="EG1517" s="37"/>
      <c r="EH1517" s="37"/>
      <c r="EI1517" s="37"/>
      <c r="EJ1517" s="37"/>
      <c r="EK1517" s="37"/>
      <c r="EL1517" s="37"/>
      <c r="EM1517" s="37"/>
      <c r="EN1517" s="37"/>
      <c r="EO1517" s="37"/>
      <c r="EP1517" s="37"/>
      <c r="EQ1517" s="37"/>
      <c r="ER1517" s="37"/>
      <c r="ES1517" s="37"/>
      <c r="ET1517" s="37"/>
      <c r="EU1517" s="37"/>
      <c r="EV1517" s="37"/>
      <c r="EW1517" s="37"/>
      <c r="EX1517" s="37"/>
      <c r="EY1517" s="37"/>
      <c r="EZ1517" s="37"/>
      <c r="FA1517" s="37"/>
      <c r="FB1517" s="37"/>
      <c r="FC1517" s="37"/>
      <c r="FD1517" s="37"/>
      <c r="FE1517" s="37"/>
      <c r="FF1517" s="37"/>
      <c r="FG1517" s="37"/>
      <c r="FH1517" s="37"/>
      <c r="FI1517" s="37"/>
      <c r="FJ1517" s="37"/>
      <c r="FK1517" s="37"/>
      <c r="FL1517" s="37"/>
      <c r="FM1517" s="37"/>
      <c r="FN1517" s="37"/>
      <c r="FO1517" s="37"/>
      <c r="FP1517" s="37"/>
      <c r="FQ1517" s="37"/>
      <c r="FR1517" s="37"/>
      <c r="FS1517" s="37"/>
      <c r="FT1517" s="37"/>
      <c r="FU1517" s="37"/>
      <c r="FV1517" s="37"/>
      <c r="FW1517" s="37"/>
      <c r="FX1517" s="37"/>
      <c r="FY1517" s="37"/>
      <c r="FZ1517" s="37"/>
      <c r="GA1517" s="37"/>
      <c r="GB1517" s="37"/>
      <c r="GC1517" s="37"/>
      <c r="GD1517" s="37"/>
      <c r="GE1517" s="37"/>
      <c r="GF1517" s="37"/>
      <c r="GG1517" s="37"/>
      <c r="GH1517" s="37"/>
      <c r="GI1517" s="37"/>
      <c r="GJ1517" s="37"/>
      <c r="GK1517" s="37"/>
      <c r="GL1517" s="37"/>
      <c r="GM1517" s="37"/>
      <c r="GN1517" s="37"/>
      <c r="GO1517" s="37"/>
      <c r="GP1517" s="37"/>
      <c r="GQ1517" s="37"/>
      <c r="GR1517" s="37"/>
      <c r="GS1517" s="37"/>
      <c r="GT1517" s="37"/>
      <c r="GU1517" s="37"/>
      <c r="GV1517" s="37"/>
      <c r="GW1517" s="37"/>
      <c r="GX1517" s="37"/>
      <c r="GY1517" s="37"/>
      <c r="GZ1517" s="37"/>
      <c r="HA1517" s="37"/>
      <c r="HB1517" s="37"/>
      <c r="HC1517" s="37"/>
      <c r="HD1517" s="37"/>
      <c r="HE1517" s="37"/>
      <c r="HF1517" s="37"/>
      <c r="HG1517" s="37"/>
      <c r="HH1517" s="37"/>
      <c r="HI1517" s="37"/>
      <c r="HJ1517" s="37"/>
      <c r="HK1517" s="37"/>
      <c r="HL1517" s="37"/>
      <c r="HM1517" s="37"/>
      <c r="HN1517" s="37"/>
      <c r="HO1517" s="37"/>
      <c r="HP1517" s="37"/>
      <c r="HQ1517" s="37"/>
      <c r="HR1517" s="37"/>
      <c r="HS1517" s="37"/>
      <c r="HT1517" s="37"/>
      <c r="HU1517" s="37"/>
      <c r="HV1517" s="37"/>
      <c r="HW1517" s="37"/>
      <c r="HX1517" s="37"/>
      <c r="HY1517" s="37"/>
      <c r="HZ1517" s="37"/>
      <c r="IA1517" s="37"/>
      <c r="IB1517" s="37"/>
      <c r="IC1517" s="37"/>
      <c r="ID1517" s="37"/>
      <c r="IE1517" s="37"/>
      <c r="IF1517" s="37"/>
      <c r="IG1517" s="37"/>
      <c r="IH1517" s="37"/>
      <c r="II1517" s="37"/>
      <c r="IJ1517" s="37"/>
      <c r="IK1517" s="37"/>
      <c r="IL1517" s="37"/>
      <c r="IM1517" s="37"/>
      <c r="IN1517" s="37"/>
      <c r="IO1517" s="37"/>
      <c r="IP1517" s="37"/>
      <c r="IQ1517" s="37"/>
      <c r="IR1517" s="37"/>
    </row>
    <row r="1518" spans="1:252" s="36" customFormat="1" ht="27" customHeight="1">
      <c r="A1518" s="221"/>
      <c r="B1518" s="221"/>
      <c r="C1518" s="221"/>
      <c r="D1518" s="118" t="s">
        <v>393</v>
      </c>
      <c r="E1518" s="137">
        <f>SUM(E1519,E1523,E1522)</f>
        <v>9500</v>
      </c>
      <c r="F1518" s="137">
        <f>SUM(F1519,F1523,F1522)</f>
        <v>390.83</v>
      </c>
      <c r="G1518" s="137">
        <f aca="true" t="shared" si="91" ref="G1518:G1523">F1518*100/E1518</f>
        <v>4.114</v>
      </c>
      <c r="H1518" s="51"/>
      <c r="I1518" s="51"/>
      <c r="J1518" s="51"/>
      <c r="K1518" s="51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  <c r="AB1518" s="37"/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  <c r="AM1518" s="37"/>
      <c r="AN1518" s="37"/>
      <c r="AO1518" s="37"/>
      <c r="AP1518" s="37"/>
      <c r="AQ1518" s="37"/>
      <c r="AR1518" s="37"/>
      <c r="AS1518" s="37"/>
      <c r="AT1518" s="37"/>
      <c r="AU1518" s="37"/>
      <c r="AV1518" s="37"/>
      <c r="AW1518" s="37"/>
      <c r="AX1518" s="37"/>
      <c r="AY1518" s="37"/>
      <c r="AZ1518" s="37"/>
      <c r="BA1518" s="37"/>
      <c r="BB1518" s="37"/>
      <c r="BC1518" s="37"/>
      <c r="BD1518" s="37"/>
      <c r="BE1518" s="37"/>
      <c r="BF1518" s="37"/>
      <c r="BG1518" s="37"/>
      <c r="BH1518" s="37"/>
      <c r="BI1518" s="37"/>
      <c r="BJ1518" s="37"/>
      <c r="BK1518" s="37"/>
      <c r="BL1518" s="37"/>
      <c r="BM1518" s="37"/>
      <c r="BN1518" s="37"/>
      <c r="BO1518" s="37"/>
      <c r="BP1518" s="37"/>
      <c r="BQ1518" s="37"/>
      <c r="BR1518" s="37"/>
      <c r="BS1518" s="37"/>
      <c r="BT1518" s="37"/>
      <c r="BU1518" s="37"/>
      <c r="BV1518" s="37"/>
      <c r="BW1518" s="37"/>
      <c r="BX1518" s="37"/>
      <c r="BY1518" s="37"/>
      <c r="BZ1518" s="37"/>
      <c r="CA1518" s="37"/>
      <c r="CB1518" s="37"/>
      <c r="CC1518" s="37"/>
      <c r="CD1518" s="37"/>
      <c r="CE1518" s="37"/>
      <c r="CF1518" s="37"/>
      <c r="CG1518" s="37"/>
      <c r="CH1518" s="37"/>
      <c r="CI1518" s="37"/>
      <c r="CJ1518" s="37"/>
      <c r="CK1518" s="37"/>
      <c r="CL1518" s="37"/>
      <c r="CM1518" s="37"/>
      <c r="CN1518" s="37"/>
      <c r="CO1518" s="37"/>
      <c r="CP1518" s="37"/>
      <c r="CQ1518" s="37"/>
      <c r="CR1518" s="37"/>
      <c r="CS1518" s="37"/>
      <c r="CT1518" s="37"/>
      <c r="CU1518" s="37"/>
      <c r="CV1518" s="37"/>
      <c r="CW1518" s="37"/>
      <c r="CX1518" s="37"/>
      <c r="CY1518" s="37"/>
      <c r="CZ1518" s="37"/>
      <c r="DA1518" s="37"/>
      <c r="DB1518" s="37"/>
      <c r="DC1518" s="37"/>
      <c r="DD1518" s="37"/>
      <c r="DE1518" s="37"/>
      <c r="DF1518" s="37"/>
      <c r="DG1518" s="37"/>
      <c r="DH1518" s="37"/>
      <c r="DI1518" s="37"/>
      <c r="DJ1518" s="37"/>
      <c r="DK1518" s="37"/>
      <c r="DL1518" s="37"/>
      <c r="DM1518" s="37"/>
      <c r="DN1518" s="37"/>
      <c r="DO1518" s="37"/>
      <c r="DP1518" s="37"/>
      <c r="DQ1518" s="37"/>
      <c r="DR1518" s="37"/>
      <c r="DS1518" s="37"/>
      <c r="DT1518" s="37"/>
      <c r="DU1518" s="37"/>
      <c r="DV1518" s="37"/>
      <c r="DW1518" s="37"/>
      <c r="DX1518" s="37"/>
      <c r="DY1518" s="37"/>
      <c r="DZ1518" s="37"/>
      <c r="EA1518" s="37"/>
      <c r="EB1518" s="37"/>
      <c r="EC1518" s="37"/>
      <c r="ED1518" s="37"/>
      <c r="EE1518" s="37"/>
      <c r="EF1518" s="37"/>
      <c r="EG1518" s="37"/>
      <c r="EH1518" s="37"/>
      <c r="EI1518" s="37"/>
      <c r="EJ1518" s="37"/>
      <c r="EK1518" s="37"/>
      <c r="EL1518" s="37"/>
      <c r="EM1518" s="37"/>
      <c r="EN1518" s="37"/>
      <c r="EO1518" s="37"/>
      <c r="EP1518" s="37"/>
      <c r="EQ1518" s="37"/>
      <c r="ER1518" s="37"/>
      <c r="ES1518" s="37"/>
      <c r="ET1518" s="37"/>
      <c r="EU1518" s="37"/>
      <c r="EV1518" s="37"/>
      <c r="EW1518" s="37"/>
      <c r="EX1518" s="37"/>
      <c r="EY1518" s="37"/>
      <c r="EZ1518" s="37"/>
      <c r="FA1518" s="37"/>
      <c r="FB1518" s="37"/>
      <c r="FC1518" s="37"/>
      <c r="FD1518" s="37"/>
      <c r="FE1518" s="37"/>
      <c r="FF1518" s="37"/>
      <c r="FG1518" s="37"/>
      <c r="FH1518" s="37"/>
      <c r="FI1518" s="37"/>
      <c r="FJ1518" s="37"/>
      <c r="FK1518" s="37"/>
      <c r="FL1518" s="37"/>
      <c r="FM1518" s="37"/>
      <c r="FN1518" s="37"/>
      <c r="FO1518" s="37"/>
      <c r="FP1518" s="37"/>
      <c r="FQ1518" s="37"/>
      <c r="FR1518" s="37"/>
      <c r="FS1518" s="37"/>
      <c r="FT1518" s="37"/>
      <c r="FU1518" s="37"/>
      <c r="FV1518" s="37"/>
      <c r="FW1518" s="37"/>
      <c r="FX1518" s="37"/>
      <c r="FY1518" s="37"/>
      <c r="FZ1518" s="37"/>
      <c r="GA1518" s="37"/>
      <c r="GB1518" s="37"/>
      <c r="GC1518" s="37"/>
      <c r="GD1518" s="37"/>
      <c r="GE1518" s="37"/>
      <c r="GF1518" s="37"/>
      <c r="GG1518" s="37"/>
      <c r="GH1518" s="37"/>
      <c r="GI1518" s="37"/>
      <c r="GJ1518" s="37"/>
      <c r="GK1518" s="37"/>
      <c r="GL1518" s="37"/>
      <c r="GM1518" s="37"/>
      <c r="GN1518" s="37"/>
      <c r="GO1518" s="37"/>
      <c r="GP1518" s="37"/>
      <c r="GQ1518" s="37"/>
      <c r="GR1518" s="37"/>
      <c r="GS1518" s="37"/>
      <c r="GT1518" s="37"/>
      <c r="GU1518" s="37"/>
      <c r="GV1518" s="37"/>
      <c r="GW1518" s="37"/>
      <c r="GX1518" s="37"/>
      <c r="GY1518" s="37"/>
      <c r="GZ1518" s="37"/>
      <c r="HA1518" s="37"/>
      <c r="HB1518" s="37"/>
      <c r="HC1518" s="37"/>
      <c r="HD1518" s="37"/>
      <c r="HE1518" s="37"/>
      <c r="HF1518" s="37"/>
      <c r="HG1518" s="37"/>
      <c r="HH1518" s="37"/>
      <c r="HI1518" s="37"/>
      <c r="HJ1518" s="37"/>
      <c r="HK1518" s="37"/>
      <c r="HL1518" s="37"/>
      <c r="HM1518" s="37"/>
      <c r="HN1518" s="37"/>
      <c r="HO1518" s="37"/>
      <c r="HP1518" s="37"/>
      <c r="HQ1518" s="37"/>
      <c r="HR1518" s="37"/>
      <c r="HS1518" s="37"/>
      <c r="HT1518" s="37"/>
      <c r="HU1518" s="37"/>
      <c r="HV1518" s="37"/>
      <c r="HW1518" s="37"/>
      <c r="HX1518" s="37"/>
      <c r="HY1518" s="37"/>
      <c r="HZ1518" s="37"/>
      <c r="IA1518" s="37"/>
      <c r="IB1518" s="37"/>
      <c r="IC1518" s="37"/>
      <c r="ID1518" s="37"/>
      <c r="IE1518" s="37"/>
      <c r="IF1518" s="37"/>
      <c r="IG1518" s="37"/>
      <c r="IH1518" s="37"/>
      <c r="II1518" s="37"/>
      <c r="IJ1518" s="37"/>
      <c r="IK1518" s="37"/>
      <c r="IL1518" s="37"/>
      <c r="IM1518" s="37"/>
      <c r="IN1518" s="37"/>
      <c r="IO1518" s="37"/>
      <c r="IP1518" s="37"/>
      <c r="IQ1518" s="37"/>
      <c r="IR1518" s="37"/>
    </row>
    <row r="1519" spans="1:252" s="36" customFormat="1" ht="12.75" customHeight="1">
      <c r="A1519" s="221"/>
      <c r="B1519" s="221"/>
      <c r="C1519" s="221"/>
      <c r="D1519" s="118" t="s">
        <v>152</v>
      </c>
      <c r="E1519" s="137">
        <f>SUM(E1520:E1521)</f>
        <v>4000</v>
      </c>
      <c r="F1519" s="137">
        <f>SUM(F1520:F1521)</f>
        <v>390.83</v>
      </c>
      <c r="G1519" s="137">
        <f t="shared" si="91"/>
        <v>9.77075</v>
      </c>
      <c r="H1519" s="51"/>
      <c r="I1519" s="51"/>
      <c r="J1519" s="51"/>
      <c r="K1519" s="51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  <c r="AB1519" s="37"/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  <c r="AM1519" s="37"/>
      <c r="AN1519" s="37"/>
      <c r="AO1519" s="37"/>
      <c r="AP1519" s="37"/>
      <c r="AQ1519" s="37"/>
      <c r="AR1519" s="37"/>
      <c r="AS1519" s="37"/>
      <c r="AT1519" s="37"/>
      <c r="AU1519" s="37"/>
      <c r="AV1519" s="37"/>
      <c r="AW1519" s="37"/>
      <c r="AX1519" s="37"/>
      <c r="AY1519" s="37"/>
      <c r="AZ1519" s="37"/>
      <c r="BA1519" s="37"/>
      <c r="BB1519" s="37"/>
      <c r="BC1519" s="37"/>
      <c r="BD1519" s="37"/>
      <c r="BE1519" s="37"/>
      <c r="BF1519" s="37"/>
      <c r="BG1519" s="37"/>
      <c r="BH1519" s="37"/>
      <c r="BI1519" s="37"/>
      <c r="BJ1519" s="37"/>
      <c r="BK1519" s="37"/>
      <c r="BL1519" s="37"/>
      <c r="BM1519" s="37"/>
      <c r="BN1519" s="37"/>
      <c r="BO1519" s="37"/>
      <c r="BP1519" s="37"/>
      <c r="BQ1519" s="37"/>
      <c r="BR1519" s="37"/>
      <c r="BS1519" s="37"/>
      <c r="BT1519" s="37"/>
      <c r="BU1519" s="37"/>
      <c r="BV1519" s="37"/>
      <c r="BW1519" s="37"/>
      <c r="BX1519" s="37"/>
      <c r="BY1519" s="37"/>
      <c r="BZ1519" s="37"/>
      <c r="CA1519" s="37"/>
      <c r="CB1519" s="37"/>
      <c r="CC1519" s="37"/>
      <c r="CD1519" s="37"/>
      <c r="CE1519" s="37"/>
      <c r="CF1519" s="37"/>
      <c r="CG1519" s="37"/>
      <c r="CH1519" s="37"/>
      <c r="CI1519" s="37"/>
      <c r="CJ1519" s="37"/>
      <c r="CK1519" s="37"/>
      <c r="CL1519" s="37"/>
      <c r="CM1519" s="37"/>
      <c r="CN1519" s="37"/>
      <c r="CO1519" s="37"/>
      <c r="CP1519" s="37"/>
      <c r="CQ1519" s="37"/>
      <c r="CR1519" s="37"/>
      <c r="CS1519" s="37"/>
      <c r="CT1519" s="37"/>
      <c r="CU1519" s="37"/>
      <c r="CV1519" s="37"/>
      <c r="CW1519" s="37"/>
      <c r="CX1519" s="37"/>
      <c r="CY1519" s="37"/>
      <c r="CZ1519" s="37"/>
      <c r="DA1519" s="37"/>
      <c r="DB1519" s="37"/>
      <c r="DC1519" s="37"/>
      <c r="DD1519" s="37"/>
      <c r="DE1519" s="37"/>
      <c r="DF1519" s="37"/>
      <c r="DG1519" s="37"/>
      <c r="DH1519" s="37"/>
      <c r="DI1519" s="37"/>
      <c r="DJ1519" s="37"/>
      <c r="DK1519" s="37"/>
      <c r="DL1519" s="37"/>
      <c r="DM1519" s="37"/>
      <c r="DN1519" s="37"/>
      <c r="DO1519" s="37"/>
      <c r="DP1519" s="37"/>
      <c r="DQ1519" s="37"/>
      <c r="DR1519" s="37"/>
      <c r="DS1519" s="37"/>
      <c r="DT1519" s="37"/>
      <c r="DU1519" s="37"/>
      <c r="DV1519" s="37"/>
      <c r="DW1519" s="37"/>
      <c r="DX1519" s="37"/>
      <c r="DY1519" s="37"/>
      <c r="DZ1519" s="37"/>
      <c r="EA1519" s="37"/>
      <c r="EB1519" s="37"/>
      <c r="EC1519" s="37"/>
      <c r="ED1519" s="37"/>
      <c r="EE1519" s="37"/>
      <c r="EF1519" s="37"/>
      <c r="EG1519" s="37"/>
      <c r="EH1519" s="37"/>
      <c r="EI1519" s="37"/>
      <c r="EJ1519" s="37"/>
      <c r="EK1519" s="37"/>
      <c r="EL1519" s="37"/>
      <c r="EM1519" s="37"/>
      <c r="EN1519" s="37"/>
      <c r="EO1519" s="37"/>
      <c r="EP1519" s="37"/>
      <c r="EQ1519" s="37"/>
      <c r="ER1519" s="37"/>
      <c r="ES1519" s="37"/>
      <c r="ET1519" s="37"/>
      <c r="EU1519" s="37"/>
      <c r="EV1519" s="37"/>
      <c r="EW1519" s="37"/>
      <c r="EX1519" s="37"/>
      <c r="EY1519" s="37"/>
      <c r="EZ1519" s="37"/>
      <c r="FA1519" s="37"/>
      <c r="FB1519" s="37"/>
      <c r="FC1519" s="37"/>
      <c r="FD1519" s="37"/>
      <c r="FE1519" s="37"/>
      <c r="FF1519" s="37"/>
      <c r="FG1519" s="37"/>
      <c r="FH1519" s="37"/>
      <c r="FI1519" s="37"/>
      <c r="FJ1519" s="37"/>
      <c r="FK1519" s="37"/>
      <c r="FL1519" s="37"/>
      <c r="FM1519" s="37"/>
      <c r="FN1519" s="37"/>
      <c r="FO1519" s="37"/>
      <c r="FP1519" s="37"/>
      <c r="FQ1519" s="37"/>
      <c r="FR1519" s="37"/>
      <c r="FS1519" s="37"/>
      <c r="FT1519" s="37"/>
      <c r="FU1519" s="37"/>
      <c r="FV1519" s="37"/>
      <c r="FW1519" s="37"/>
      <c r="FX1519" s="37"/>
      <c r="FY1519" s="37"/>
      <c r="FZ1519" s="37"/>
      <c r="GA1519" s="37"/>
      <c r="GB1519" s="37"/>
      <c r="GC1519" s="37"/>
      <c r="GD1519" s="37"/>
      <c r="GE1519" s="37"/>
      <c r="GF1519" s="37"/>
      <c r="GG1519" s="37"/>
      <c r="GH1519" s="37"/>
      <c r="GI1519" s="37"/>
      <c r="GJ1519" s="37"/>
      <c r="GK1519" s="37"/>
      <c r="GL1519" s="37"/>
      <c r="GM1519" s="37"/>
      <c r="GN1519" s="37"/>
      <c r="GO1519" s="37"/>
      <c r="GP1519" s="37"/>
      <c r="GQ1519" s="37"/>
      <c r="GR1519" s="37"/>
      <c r="GS1519" s="37"/>
      <c r="GT1519" s="37"/>
      <c r="GU1519" s="37"/>
      <c r="GV1519" s="37"/>
      <c r="GW1519" s="37"/>
      <c r="GX1519" s="37"/>
      <c r="GY1519" s="37"/>
      <c r="GZ1519" s="37"/>
      <c r="HA1519" s="37"/>
      <c r="HB1519" s="37"/>
      <c r="HC1519" s="37"/>
      <c r="HD1519" s="37"/>
      <c r="HE1519" s="37"/>
      <c r="HF1519" s="37"/>
      <c r="HG1519" s="37"/>
      <c r="HH1519" s="37"/>
      <c r="HI1519" s="37"/>
      <c r="HJ1519" s="37"/>
      <c r="HK1519" s="37"/>
      <c r="HL1519" s="37"/>
      <c r="HM1519" s="37"/>
      <c r="HN1519" s="37"/>
      <c r="HO1519" s="37"/>
      <c r="HP1519" s="37"/>
      <c r="HQ1519" s="37"/>
      <c r="HR1519" s="37"/>
      <c r="HS1519" s="37"/>
      <c r="HT1519" s="37"/>
      <c r="HU1519" s="37"/>
      <c r="HV1519" s="37"/>
      <c r="HW1519" s="37"/>
      <c r="HX1519" s="37"/>
      <c r="HY1519" s="37"/>
      <c r="HZ1519" s="37"/>
      <c r="IA1519" s="37"/>
      <c r="IB1519" s="37"/>
      <c r="IC1519" s="37"/>
      <c r="ID1519" s="37"/>
      <c r="IE1519" s="37"/>
      <c r="IF1519" s="37"/>
      <c r="IG1519" s="37"/>
      <c r="IH1519" s="37"/>
      <c r="II1519" s="37"/>
      <c r="IJ1519" s="37"/>
      <c r="IK1519" s="37"/>
      <c r="IL1519" s="37"/>
      <c r="IM1519" s="37"/>
      <c r="IN1519" s="37"/>
      <c r="IO1519" s="37"/>
      <c r="IP1519" s="37"/>
      <c r="IQ1519" s="37"/>
      <c r="IR1519" s="37"/>
    </row>
    <row r="1520" spans="1:252" s="104" customFormat="1" ht="22.5">
      <c r="A1520" s="221"/>
      <c r="B1520" s="221"/>
      <c r="C1520" s="221"/>
      <c r="D1520" s="139" t="s">
        <v>150</v>
      </c>
      <c r="E1520" s="140">
        <v>1000</v>
      </c>
      <c r="F1520" s="140">
        <v>0</v>
      </c>
      <c r="G1520" s="140">
        <f t="shared" si="91"/>
        <v>0</v>
      </c>
      <c r="H1520" s="103"/>
      <c r="I1520" s="103"/>
      <c r="J1520" s="103"/>
      <c r="K1520" s="103"/>
      <c r="M1520" s="105"/>
      <c r="N1520" s="105"/>
      <c r="O1520" s="105"/>
      <c r="P1520" s="105"/>
      <c r="Q1520" s="105"/>
      <c r="R1520" s="105"/>
      <c r="S1520" s="105"/>
      <c r="T1520" s="105"/>
      <c r="U1520" s="105"/>
      <c r="V1520" s="105"/>
      <c r="W1520" s="105"/>
      <c r="X1520" s="105"/>
      <c r="Y1520" s="105"/>
      <c r="Z1520" s="105"/>
      <c r="AA1520" s="105"/>
      <c r="AB1520" s="105"/>
      <c r="AC1520" s="105"/>
      <c r="AD1520" s="105"/>
      <c r="AE1520" s="105"/>
      <c r="AF1520" s="105"/>
      <c r="AG1520" s="105"/>
      <c r="AH1520" s="105"/>
      <c r="AI1520" s="105"/>
      <c r="AJ1520" s="105"/>
      <c r="AK1520" s="105"/>
      <c r="AL1520" s="105"/>
      <c r="AM1520" s="105"/>
      <c r="AN1520" s="105"/>
      <c r="AO1520" s="105"/>
      <c r="AP1520" s="105"/>
      <c r="AQ1520" s="105"/>
      <c r="AR1520" s="105"/>
      <c r="AS1520" s="105"/>
      <c r="AT1520" s="105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  <c r="BT1520" s="105"/>
      <c r="BU1520" s="105"/>
      <c r="BV1520" s="105"/>
      <c r="BW1520" s="105"/>
      <c r="BX1520" s="105"/>
      <c r="BY1520" s="105"/>
      <c r="BZ1520" s="105"/>
      <c r="CA1520" s="105"/>
      <c r="CB1520" s="105"/>
      <c r="CC1520" s="105"/>
      <c r="CD1520" s="105"/>
      <c r="CE1520" s="105"/>
      <c r="CF1520" s="105"/>
      <c r="CG1520" s="105"/>
      <c r="CH1520" s="105"/>
      <c r="CI1520" s="105"/>
      <c r="CJ1520" s="105"/>
      <c r="CK1520" s="105"/>
      <c r="CL1520" s="105"/>
      <c r="CM1520" s="105"/>
      <c r="CN1520" s="105"/>
      <c r="CO1520" s="105"/>
      <c r="CP1520" s="105"/>
      <c r="CQ1520" s="105"/>
      <c r="CR1520" s="105"/>
      <c r="CS1520" s="105"/>
      <c r="CT1520" s="105"/>
      <c r="CU1520" s="105"/>
      <c r="CV1520" s="105"/>
      <c r="CW1520" s="105"/>
      <c r="CX1520" s="105"/>
      <c r="CY1520" s="105"/>
      <c r="CZ1520" s="105"/>
      <c r="DA1520" s="105"/>
      <c r="DB1520" s="105"/>
      <c r="DC1520" s="105"/>
      <c r="DD1520" s="105"/>
      <c r="DE1520" s="105"/>
      <c r="DF1520" s="105"/>
      <c r="DG1520" s="105"/>
      <c r="DH1520" s="105"/>
      <c r="DI1520" s="105"/>
      <c r="DJ1520" s="105"/>
      <c r="DK1520" s="105"/>
      <c r="DL1520" s="105"/>
      <c r="DM1520" s="105"/>
      <c r="DN1520" s="105"/>
      <c r="DO1520" s="105"/>
      <c r="DP1520" s="105"/>
      <c r="DQ1520" s="105"/>
      <c r="DR1520" s="105"/>
      <c r="DS1520" s="105"/>
      <c r="DT1520" s="105"/>
      <c r="DU1520" s="105"/>
      <c r="DV1520" s="105"/>
      <c r="DW1520" s="105"/>
      <c r="DX1520" s="105"/>
      <c r="DY1520" s="105"/>
      <c r="DZ1520" s="105"/>
      <c r="EA1520" s="105"/>
      <c r="EB1520" s="105"/>
      <c r="EC1520" s="105"/>
      <c r="ED1520" s="105"/>
      <c r="EE1520" s="105"/>
      <c r="EF1520" s="105"/>
      <c r="EG1520" s="105"/>
      <c r="EH1520" s="105"/>
      <c r="EI1520" s="105"/>
      <c r="EJ1520" s="105"/>
      <c r="EK1520" s="105"/>
      <c r="EL1520" s="105"/>
      <c r="EM1520" s="105"/>
      <c r="EN1520" s="105"/>
      <c r="EO1520" s="105"/>
      <c r="EP1520" s="105"/>
      <c r="EQ1520" s="105"/>
      <c r="ER1520" s="105"/>
      <c r="ES1520" s="105"/>
      <c r="ET1520" s="105"/>
      <c r="EU1520" s="105"/>
      <c r="EV1520" s="105"/>
      <c r="EW1520" s="105"/>
      <c r="EX1520" s="105"/>
      <c r="EY1520" s="105"/>
      <c r="EZ1520" s="105"/>
      <c r="FA1520" s="105"/>
      <c r="FB1520" s="105"/>
      <c r="FC1520" s="105"/>
      <c r="FD1520" s="105"/>
      <c r="FE1520" s="105"/>
      <c r="FF1520" s="105"/>
      <c r="FG1520" s="105"/>
      <c r="FH1520" s="105"/>
      <c r="FI1520" s="105"/>
      <c r="FJ1520" s="105"/>
      <c r="FK1520" s="105"/>
      <c r="FL1520" s="105"/>
      <c r="FM1520" s="105"/>
      <c r="FN1520" s="105"/>
      <c r="FO1520" s="105"/>
      <c r="FP1520" s="105"/>
      <c r="FQ1520" s="105"/>
      <c r="FR1520" s="105"/>
      <c r="FS1520" s="105"/>
      <c r="FT1520" s="105"/>
      <c r="FU1520" s="105"/>
      <c r="FV1520" s="105"/>
      <c r="FW1520" s="105"/>
      <c r="FX1520" s="105"/>
      <c r="FY1520" s="105"/>
      <c r="FZ1520" s="105"/>
      <c r="GA1520" s="105"/>
      <c r="GB1520" s="105"/>
      <c r="GC1520" s="105"/>
      <c r="GD1520" s="105"/>
      <c r="GE1520" s="105"/>
      <c r="GF1520" s="105"/>
      <c r="GG1520" s="105"/>
      <c r="GH1520" s="105"/>
      <c r="GI1520" s="105"/>
      <c r="GJ1520" s="105"/>
      <c r="GK1520" s="105"/>
      <c r="GL1520" s="105"/>
      <c r="GM1520" s="105"/>
      <c r="GN1520" s="105"/>
      <c r="GO1520" s="105"/>
      <c r="GP1520" s="105"/>
      <c r="GQ1520" s="105"/>
      <c r="GR1520" s="105"/>
      <c r="GS1520" s="105"/>
      <c r="GT1520" s="105"/>
      <c r="GU1520" s="105"/>
      <c r="GV1520" s="105"/>
      <c r="GW1520" s="105"/>
      <c r="GX1520" s="105"/>
      <c r="GY1520" s="105"/>
      <c r="GZ1520" s="105"/>
      <c r="HA1520" s="105"/>
      <c r="HB1520" s="105"/>
      <c r="HC1520" s="105"/>
      <c r="HD1520" s="105"/>
      <c r="HE1520" s="105"/>
      <c r="HF1520" s="105"/>
      <c r="HG1520" s="105"/>
      <c r="HH1520" s="105"/>
      <c r="HI1520" s="105"/>
      <c r="HJ1520" s="105"/>
      <c r="HK1520" s="105"/>
      <c r="HL1520" s="105"/>
      <c r="HM1520" s="105"/>
      <c r="HN1520" s="105"/>
      <c r="HO1520" s="105"/>
      <c r="HP1520" s="105"/>
      <c r="HQ1520" s="105"/>
      <c r="HR1520" s="105"/>
      <c r="HS1520" s="105"/>
      <c r="HT1520" s="105"/>
      <c r="HU1520" s="105"/>
      <c r="HV1520" s="105"/>
      <c r="HW1520" s="105"/>
      <c r="HX1520" s="105"/>
      <c r="HY1520" s="105"/>
      <c r="HZ1520" s="105"/>
      <c r="IA1520" s="105"/>
      <c r="IB1520" s="105"/>
      <c r="IC1520" s="105"/>
      <c r="ID1520" s="105"/>
      <c r="IE1520" s="105"/>
      <c r="IF1520" s="105"/>
      <c r="IG1520" s="105"/>
      <c r="IH1520" s="105"/>
      <c r="II1520" s="105"/>
      <c r="IJ1520" s="105"/>
      <c r="IK1520" s="105"/>
      <c r="IL1520" s="105"/>
      <c r="IM1520" s="105"/>
      <c r="IN1520" s="105"/>
      <c r="IO1520" s="105"/>
      <c r="IP1520" s="105"/>
      <c r="IQ1520" s="105"/>
      <c r="IR1520" s="105"/>
    </row>
    <row r="1521" spans="1:252" s="36" customFormat="1" ht="12">
      <c r="A1521" s="221"/>
      <c r="B1521" s="221"/>
      <c r="C1521" s="221"/>
      <c r="D1521" s="118" t="s">
        <v>375</v>
      </c>
      <c r="E1521" s="137">
        <v>3000</v>
      </c>
      <c r="F1521" s="137">
        <v>390.83</v>
      </c>
      <c r="G1521" s="137">
        <f t="shared" si="91"/>
        <v>13.027666666666667</v>
      </c>
      <c r="H1521" s="51"/>
      <c r="I1521" s="51"/>
      <c r="J1521" s="51"/>
      <c r="K1521" s="51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  <c r="AM1521" s="37"/>
      <c r="AN1521" s="37"/>
      <c r="AO1521" s="37"/>
      <c r="AP1521" s="37"/>
      <c r="AQ1521" s="37"/>
      <c r="AR1521" s="37"/>
      <c r="AS1521" s="37"/>
      <c r="AT1521" s="37"/>
      <c r="AU1521" s="37"/>
      <c r="AV1521" s="37"/>
      <c r="AW1521" s="37"/>
      <c r="AX1521" s="37"/>
      <c r="AY1521" s="37"/>
      <c r="AZ1521" s="37"/>
      <c r="BA1521" s="37"/>
      <c r="BB1521" s="37"/>
      <c r="BC1521" s="37"/>
      <c r="BD1521" s="37"/>
      <c r="BE1521" s="37"/>
      <c r="BF1521" s="37"/>
      <c r="BG1521" s="37"/>
      <c r="BH1521" s="37"/>
      <c r="BI1521" s="37"/>
      <c r="BJ1521" s="37"/>
      <c r="BK1521" s="37"/>
      <c r="BL1521" s="37"/>
      <c r="BM1521" s="37"/>
      <c r="BN1521" s="37"/>
      <c r="BO1521" s="37"/>
      <c r="BP1521" s="37"/>
      <c r="BQ1521" s="37"/>
      <c r="BR1521" s="37"/>
      <c r="BS1521" s="37"/>
      <c r="BT1521" s="37"/>
      <c r="BU1521" s="37"/>
      <c r="BV1521" s="37"/>
      <c r="BW1521" s="37"/>
      <c r="BX1521" s="37"/>
      <c r="BY1521" s="37"/>
      <c r="BZ1521" s="37"/>
      <c r="CA1521" s="37"/>
      <c r="CB1521" s="37"/>
      <c r="CC1521" s="37"/>
      <c r="CD1521" s="37"/>
      <c r="CE1521" s="37"/>
      <c r="CF1521" s="37"/>
      <c r="CG1521" s="37"/>
      <c r="CH1521" s="37"/>
      <c r="CI1521" s="37"/>
      <c r="CJ1521" s="37"/>
      <c r="CK1521" s="37"/>
      <c r="CL1521" s="37"/>
      <c r="CM1521" s="37"/>
      <c r="CN1521" s="37"/>
      <c r="CO1521" s="37"/>
      <c r="CP1521" s="37"/>
      <c r="CQ1521" s="37"/>
      <c r="CR1521" s="37"/>
      <c r="CS1521" s="37"/>
      <c r="CT1521" s="37"/>
      <c r="CU1521" s="37"/>
      <c r="CV1521" s="37"/>
      <c r="CW1521" s="37"/>
      <c r="CX1521" s="37"/>
      <c r="CY1521" s="37"/>
      <c r="CZ1521" s="37"/>
      <c r="DA1521" s="37"/>
      <c r="DB1521" s="37"/>
      <c r="DC1521" s="37"/>
      <c r="DD1521" s="37"/>
      <c r="DE1521" s="37"/>
      <c r="DF1521" s="37"/>
      <c r="DG1521" s="37"/>
      <c r="DH1521" s="37"/>
      <c r="DI1521" s="37"/>
      <c r="DJ1521" s="37"/>
      <c r="DK1521" s="37"/>
      <c r="DL1521" s="37"/>
      <c r="DM1521" s="37"/>
      <c r="DN1521" s="37"/>
      <c r="DO1521" s="37"/>
      <c r="DP1521" s="37"/>
      <c r="DQ1521" s="37"/>
      <c r="DR1521" s="37"/>
      <c r="DS1521" s="37"/>
      <c r="DT1521" s="37"/>
      <c r="DU1521" s="37"/>
      <c r="DV1521" s="37"/>
      <c r="DW1521" s="37"/>
      <c r="DX1521" s="37"/>
      <c r="DY1521" s="37"/>
      <c r="DZ1521" s="37"/>
      <c r="EA1521" s="37"/>
      <c r="EB1521" s="37"/>
      <c r="EC1521" s="37"/>
      <c r="ED1521" s="37"/>
      <c r="EE1521" s="37"/>
      <c r="EF1521" s="37"/>
      <c r="EG1521" s="37"/>
      <c r="EH1521" s="37"/>
      <c r="EI1521" s="37"/>
      <c r="EJ1521" s="37"/>
      <c r="EK1521" s="37"/>
      <c r="EL1521" s="37"/>
      <c r="EM1521" s="37"/>
      <c r="EN1521" s="37"/>
      <c r="EO1521" s="37"/>
      <c r="EP1521" s="37"/>
      <c r="EQ1521" s="37"/>
      <c r="ER1521" s="37"/>
      <c r="ES1521" s="37"/>
      <c r="ET1521" s="37"/>
      <c r="EU1521" s="37"/>
      <c r="EV1521" s="37"/>
      <c r="EW1521" s="37"/>
      <c r="EX1521" s="37"/>
      <c r="EY1521" s="37"/>
      <c r="EZ1521" s="37"/>
      <c r="FA1521" s="37"/>
      <c r="FB1521" s="37"/>
      <c r="FC1521" s="37"/>
      <c r="FD1521" s="37"/>
      <c r="FE1521" s="37"/>
      <c r="FF1521" s="37"/>
      <c r="FG1521" s="37"/>
      <c r="FH1521" s="37"/>
      <c r="FI1521" s="37"/>
      <c r="FJ1521" s="37"/>
      <c r="FK1521" s="37"/>
      <c r="FL1521" s="37"/>
      <c r="FM1521" s="37"/>
      <c r="FN1521" s="37"/>
      <c r="FO1521" s="37"/>
      <c r="FP1521" s="37"/>
      <c r="FQ1521" s="37"/>
      <c r="FR1521" s="37"/>
      <c r="FS1521" s="37"/>
      <c r="FT1521" s="37"/>
      <c r="FU1521" s="37"/>
      <c r="FV1521" s="37"/>
      <c r="FW1521" s="37"/>
      <c r="FX1521" s="37"/>
      <c r="FY1521" s="37"/>
      <c r="FZ1521" s="37"/>
      <c r="GA1521" s="37"/>
      <c r="GB1521" s="37"/>
      <c r="GC1521" s="37"/>
      <c r="GD1521" s="37"/>
      <c r="GE1521" s="37"/>
      <c r="GF1521" s="37"/>
      <c r="GG1521" s="37"/>
      <c r="GH1521" s="37"/>
      <c r="GI1521" s="37"/>
      <c r="GJ1521" s="37"/>
      <c r="GK1521" s="37"/>
      <c r="GL1521" s="37"/>
      <c r="GM1521" s="37"/>
      <c r="GN1521" s="37"/>
      <c r="GO1521" s="37"/>
      <c r="GP1521" s="37"/>
      <c r="GQ1521" s="37"/>
      <c r="GR1521" s="37"/>
      <c r="GS1521" s="37"/>
      <c r="GT1521" s="37"/>
      <c r="GU1521" s="37"/>
      <c r="GV1521" s="37"/>
      <c r="GW1521" s="37"/>
      <c r="GX1521" s="37"/>
      <c r="GY1521" s="37"/>
      <c r="GZ1521" s="37"/>
      <c r="HA1521" s="37"/>
      <c r="HB1521" s="37"/>
      <c r="HC1521" s="37"/>
      <c r="HD1521" s="37"/>
      <c r="HE1521" s="37"/>
      <c r="HF1521" s="37"/>
      <c r="HG1521" s="37"/>
      <c r="HH1521" s="37"/>
      <c r="HI1521" s="37"/>
      <c r="HJ1521" s="37"/>
      <c r="HK1521" s="37"/>
      <c r="HL1521" s="37"/>
      <c r="HM1521" s="37"/>
      <c r="HN1521" s="37"/>
      <c r="HO1521" s="37"/>
      <c r="HP1521" s="37"/>
      <c r="HQ1521" s="37"/>
      <c r="HR1521" s="37"/>
      <c r="HS1521" s="37"/>
      <c r="HT1521" s="37"/>
      <c r="HU1521" s="37"/>
      <c r="HV1521" s="37"/>
      <c r="HW1521" s="37"/>
      <c r="HX1521" s="37"/>
      <c r="HY1521" s="37"/>
      <c r="HZ1521" s="37"/>
      <c r="IA1521" s="37"/>
      <c r="IB1521" s="37"/>
      <c r="IC1521" s="37"/>
      <c r="ID1521" s="37"/>
      <c r="IE1521" s="37"/>
      <c r="IF1521" s="37"/>
      <c r="IG1521" s="37"/>
      <c r="IH1521" s="37"/>
      <c r="II1521" s="37"/>
      <c r="IJ1521" s="37"/>
      <c r="IK1521" s="37"/>
      <c r="IL1521" s="37"/>
      <c r="IM1521" s="37"/>
      <c r="IN1521" s="37"/>
      <c r="IO1521" s="37"/>
      <c r="IP1521" s="37"/>
      <c r="IQ1521" s="37"/>
      <c r="IR1521" s="37"/>
    </row>
    <row r="1522" spans="1:252" s="36" customFormat="1" ht="12">
      <c r="A1522" s="221"/>
      <c r="B1522" s="221"/>
      <c r="C1522" s="221"/>
      <c r="D1522" s="118" t="s">
        <v>509</v>
      </c>
      <c r="E1522" s="137">
        <v>500</v>
      </c>
      <c r="F1522" s="137">
        <v>0</v>
      </c>
      <c r="G1522" s="137">
        <f t="shared" si="91"/>
        <v>0</v>
      </c>
      <c r="H1522" s="51"/>
      <c r="I1522" s="51"/>
      <c r="J1522" s="51"/>
      <c r="K1522" s="51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  <c r="AM1522" s="37"/>
      <c r="AN1522" s="37"/>
      <c r="AO1522" s="37"/>
      <c r="AP1522" s="37"/>
      <c r="AQ1522" s="37"/>
      <c r="AR1522" s="37"/>
      <c r="AS1522" s="37"/>
      <c r="AT1522" s="37"/>
      <c r="AU1522" s="37"/>
      <c r="AV1522" s="37"/>
      <c r="AW1522" s="37"/>
      <c r="AX1522" s="37"/>
      <c r="AY1522" s="37"/>
      <c r="AZ1522" s="37"/>
      <c r="BA1522" s="37"/>
      <c r="BB1522" s="37"/>
      <c r="BC1522" s="37"/>
      <c r="BD1522" s="37"/>
      <c r="BE1522" s="37"/>
      <c r="BF1522" s="37"/>
      <c r="BG1522" s="37"/>
      <c r="BH1522" s="37"/>
      <c r="BI1522" s="37"/>
      <c r="BJ1522" s="37"/>
      <c r="BK1522" s="37"/>
      <c r="BL1522" s="37"/>
      <c r="BM1522" s="37"/>
      <c r="BN1522" s="37"/>
      <c r="BO1522" s="37"/>
      <c r="BP1522" s="37"/>
      <c r="BQ1522" s="37"/>
      <c r="BR1522" s="37"/>
      <c r="BS1522" s="37"/>
      <c r="BT1522" s="37"/>
      <c r="BU1522" s="37"/>
      <c r="BV1522" s="37"/>
      <c r="BW1522" s="37"/>
      <c r="BX1522" s="37"/>
      <c r="BY1522" s="37"/>
      <c r="BZ1522" s="37"/>
      <c r="CA1522" s="37"/>
      <c r="CB1522" s="37"/>
      <c r="CC1522" s="37"/>
      <c r="CD1522" s="37"/>
      <c r="CE1522" s="37"/>
      <c r="CF1522" s="37"/>
      <c r="CG1522" s="37"/>
      <c r="CH1522" s="37"/>
      <c r="CI1522" s="37"/>
      <c r="CJ1522" s="37"/>
      <c r="CK1522" s="37"/>
      <c r="CL1522" s="37"/>
      <c r="CM1522" s="37"/>
      <c r="CN1522" s="37"/>
      <c r="CO1522" s="37"/>
      <c r="CP1522" s="37"/>
      <c r="CQ1522" s="37"/>
      <c r="CR1522" s="37"/>
      <c r="CS1522" s="37"/>
      <c r="CT1522" s="37"/>
      <c r="CU1522" s="37"/>
      <c r="CV1522" s="37"/>
      <c r="CW1522" s="37"/>
      <c r="CX1522" s="37"/>
      <c r="CY1522" s="37"/>
      <c r="CZ1522" s="37"/>
      <c r="DA1522" s="37"/>
      <c r="DB1522" s="37"/>
      <c r="DC1522" s="37"/>
      <c r="DD1522" s="37"/>
      <c r="DE1522" s="37"/>
      <c r="DF1522" s="37"/>
      <c r="DG1522" s="37"/>
      <c r="DH1522" s="37"/>
      <c r="DI1522" s="37"/>
      <c r="DJ1522" s="37"/>
      <c r="DK1522" s="37"/>
      <c r="DL1522" s="37"/>
      <c r="DM1522" s="37"/>
      <c r="DN1522" s="37"/>
      <c r="DO1522" s="37"/>
      <c r="DP1522" s="37"/>
      <c r="DQ1522" s="37"/>
      <c r="DR1522" s="37"/>
      <c r="DS1522" s="37"/>
      <c r="DT1522" s="37"/>
      <c r="DU1522" s="37"/>
      <c r="DV1522" s="37"/>
      <c r="DW1522" s="37"/>
      <c r="DX1522" s="37"/>
      <c r="DY1522" s="37"/>
      <c r="DZ1522" s="37"/>
      <c r="EA1522" s="37"/>
      <c r="EB1522" s="37"/>
      <c r="EC1522" s="37"/>
      <c r="ED1522" s="37"/>
      <c r="EE1522" s="37"/>
      <c r="EF1522" s="37"/>
      <c r="EG1522" s="37"/>
      <c r="EH1522" s="37"/>
      <c r="EI1522" s="37"/>
      <c r="EJ1522" s="37"/>
      <c r="EK1522" s="37"/>
      <c r="EL1522" s="37"/>
      <c r="EM1522" s="37"/>
      <c r="EN1522" s="37"/>
      <c r="EO1522" s="37"/>
      <c r="EP1522" s="37"/>
      <c r="EQ1522" s="37"/>
      <c r="ER1522" s="37"/>
      <c r="ES1522" s="37"/>
      <c r="ET1522" s="37"/>
      <c r="EU1522" s="37"/>
      <c r="EV1522" s="37"/>
      <c r="EW1522" s="37"/>
      <c r="EX1522" s="37"/>
      <c r="EY1522" s="37"/>
      <c r="EZ1522" s="37"/>
      <c r="FA1522" s="37"/>
      <c r="FB1522" s="37"/>
      <c r="FC1522" s="37"/>
      <c r="FD1522" s="37"/>
      <c r="FE1522" s="37"/>
      <c r="FF1522" s="37"/>
      <c r="FG1522" s="37"/>
      <c r="FH1522" s="37"/>
      <c r="FI1522" s="37"/>
      <c r="FJ1522" s="37"/>
      <c r="FK1522" s="37"/>
      <c r="FL1522" s="37"/>
      <c r="FM1522" s="37"/>
      <c r="FN1522" s="37"/>
      <c r="FO1522" s="37"/>
      <c r="FP1522" s="37"/>
      <c r="FQ1522" s="37"/>
      <c r="FR1522" s="37"/>
      <c r="FS1522" s="37"/>
      <c r="FT1522" s="37"/>
      <c r="FU1522" s="37"/>
      <c r="FV1522" s="37"/>
      <c r="FW1522" s="37"/>
      <c r="FX1522" s="37"/>
      <c r="FY1522" s="37"/>
      <c r="FZ1522" s="37"/>
      <c r="GA1522" s="37"/>
      <c r="GB1522" s="37"/>
      <c r="GC1522" s="37"/>
      <c r="GD1522" s="37"/>
      <c r="GE1522" s="37"/>
      <c r="GF1522" s="37"/>
      <c r="GG1522" s="37"/>
      <c r="GH1522" s="37"/>
      <c r="GI1522" s="37"/>
      <c r="GJ1522" s="37"/>
      <c r="GK1522" s="37"/>
      <c r="GL1522" s="37"/>
      <c r="GM1522" s="37"/>
      <c r="GN1522" s="37"/>
      <c r="GO1522" s="37"/>
      <c r="GP1522" s="37"/>
      <c r="GQ1522" s="37"/>
      <c r="GR1522" s="37"/>
      <c r="GS1522" s="37"/>
      <c r="GT1522" s="37"/>
      <c r="GU1522" s="37"/>
      <c r="GV1522" s="37"/>
      <c r="GW1522" s="37"/>
      <c r="GX1522" s="37"/>
      <c r="GY1522" s="37"/>
      <c r="GZ1522" s="37"/>
      <c r="HA1522" s="37"/>
      <c r="HB1522" s="37"/>
      <c r="HC1522" s="37"/>
      <c r="HD1522" s="37"/>
      <c r="HE1522" s="37"/>
      <c r="HF1522" s="37"/>
      <c r="HG1522" s="37"/>
      <c r="HH1522" s="37"/>
      <c r="HI1522" s="37"/>
      <c r="HJ1522" s="37"/>
      <c r="HK1522" s="37"/>
      <c r="HL1522" s="37"/>
      <c r="HM1522" s="37"/>
      <c r="HN1522" s="37"/>
      <c r="HO1522" s="37"/>
      <c r="HP1522" s="37"/>
      <c r="HQ1522" s="37"/>
      <c r="HR1522" s="37"/>
      <c r="HS1522" s="37"/>
      <c r="HT1522" s="37"/>
      <c r="HU1522" s="37"/>
      <c r="HV1522" s="37"/>
      <c r="HW1522" s="37"/>
      <c r="HX1522" s="37"/>
      <c r="HY1522" s="37"/>
      <c r="HZ1522" s="37"/>
      <c r="IA1522" s="37"/>
      <c r="IB1522" s="37"/>
      <c r="IC1522" s="37"/>
      <c r="ID1522" s="37"/>
      <c r="IE1522" s="37"/>
      <c r="IF1522" s="37"/>
      <c r="IG1522" s="37"/>
      <c r="IH1522" s="37"/>
      <c r="II1522" s="37"/>
      <c r="IJ1522" s="37"/>
      <c r="IK1522" s="37"/>
      <c r="IL1522" s="37"/>
      <c r="IM1522" s="37"/>
      <c r="IN1522" s="37"/>
      <c r="IO1522" s="37"/>
      <c r="IP1522" s="37"/>
      <c r="IQ1522" s="37"/>
      <c r="IR1522" s="37"/>
    </row>
    <row r="1523" spans="1:252" s="36" customFormat="1" ht="12">
      <c r="A1523" s="221"/>
      <c r="B1523" s="221"/>
      <c r="C1523" s="221"/>
      <c r="D1523" s="118" t="s">
        <v>499</v>
      </c>
      <c r="E1523" s="137">
        <v>5000</v>
      </c>
      <c r="F1523" s="137">
        <v>0</v>
      </c>
      <c r="G1523" s="137">
        <f t="shared" si="91"/>
        <v>0</v>
      </c>
      <c r="H1523" s="51"/>
      <c r="I1523" s="51"/>
      <c r="J1523" s="51"/>
      <c r="K1523" s="51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  <c r="AM1523" s="37"/>
      <c r="AN1523" s="37"/>
      <c r="AO1523" s="37"/>
      <c r="AP1523" s="37"/>
      <c r="AQ1523" s="37"/>
      <c r="AR1523" s="37"/>
      <c r="AS1523" s="37"/>
      <c r="AT1523" s="37"/>
      <c r="AU1523" s="37"/>
      <c r="AV1523" s="37"/>
      <c r="AW1523" s="37"/>
      <c r="AX1523" s="37"/>
      <c r="AY1523" s="37"/>
      <c r="AZ1523" s="37"/>
      <c r="BA1523" s="37"/>
      <c r="BB1523" s="37"/>
      <c r="BC1523" s="37"/>
      <c r="BD1523" s="37"/>
      <c r="BE1523" s="37"/>
      <c r="BF1523" s="37"/>
      <c r="BG1523" s="37"/>
      <c r="BH1523" s="37"/>
      <c r="BI1523" s="37"/>
      <c r="BJ1523" s="37"/>
      <c r="BK1523" s="37"/>
      <c r="BL1523" s="37"/>
      <c r="BM1523" s="37"/>
      <c r="BN1523" s="37"/>
      <c r="BO1523" s="37"/>
      <c r="BP1523" s="37"/>
      <c r="BQ1523" s="37"/>
      <c r="BR1523" s="37"/>
      <c r="BS1523" s="37"/>
      <c r="BT1523" s="37"/>
      <c r="BU1523" s="37"/>
      <c r="BV1523" s="37"/>
      <c r="BW1523" s="37"/>
      <c r="BX1523" s="37"/>
      <c r="BY1523" s="37"/>
      <c r="BZ1523" s="37"/>
      <c r="CA1523" s="37"/>
      <c r="CB1523" s="37"/>
      <c r="CC1523" s="37"/>
      <c r="CD1523" s="37"/>
      <c r="CE1523" s="37"/>
      <c r="CF1523" s="37"/>
      <c r="CG1523" s="37"/>
      <c r="CH1523" s="37"/>
      <c r="CI1523" s="37"/>
      <c r="CJ1523" s="37"/>
      <c r="CK1523" s="37"/>
      <c r="CL1523" s="37"/>
      <c r="CM1523" s="37"/>
      <c r="CN1523" s="37"/>
      <c r="CO1523" s="37"/>
      <c r="CP1523" s="37"/>
      <c r="CQ1523" s="37"/>
      <c r="CR1523" s="37"/>
      <c r="CS1523" s="37"/>
      <c r="CT1523" s="37"/>
      <c r="CU1523" s="37"/>
      <c r="CV1523" s="37"/>
      <c r="CW1523" s="37"/>
      <c r="CX1523" s="37"/>
      <c r="CY1523" s="37"/>
      <c r="CZ1523" s="37"/>
      <c r="DA1523" s="37"/>
      <c r="DB1523" s="37"/>
      <c r="DC1523" s="37"/>
      <c r="DD1523" s="37"/>
      <c r="DE1523" s="37"/>
      <c r="DF1523" s="37"/>
      <c r="DG1523" s="37"/>
      <c r="DH1523" s="37"/>
      <c r="DI1523" s="37"/>
      <c r="DJ1523" s="37"/>
      <c r="DK1523" s="37"/>
      <c r="DL1523" s="37"/>
      <c r="DM1523" s="37"/>
      <c r="DN1523" s="37"/>
      <c r="DO1523" s="37"/>
      <c r="DP1523" s="37"/>
      <c r="DQ1523" s="37"/>
      <c r="DR1523" s="37"/>
      <c r="DS1523" s="37"/>
      <c r="DT1523" s="37"/>
      <c r="DU1523" s="37"/>
      <c r="DV1523" s="37"/>
      <c r="DW1523" s="37"/>
      <c r="DX1523" s="37"/>
      <c r="DY1523" s="37"/>
      <c r="DZ1523" s="37"/>
      <c r="EA1523" s="37"/>
      <c r="EB1523" s="37"/>
      <c r="EC1523" s="37"/>
      <c r="ED1523" s="37"/>
      <c r="EE1523" s="37"/>
      <c r="EF1523" s="37"/>
      <c r="EG1523" s="37"/>
      <c r="EH1523" s="37"/>
      <c r="EI1523" s="37"/>
      <c r="EJ1523" s="37"/>
      <c r="EK1523" s="37"/>
      <c r="EL1523" s="37"/>
      <c r="EM1523" s="37"/>
      <c r="EN1523" s="37"/>
      <c r="EO1523" s="37"/>
      <c r="EP1523" s="37"/>
      <c r="EQ1523" s="37"/>
      <c r="ER1523" s="37"/>
      <c r="ES1523" s="37"/>
      <c r="ET1523" s="37"/>
      <c r="EU1523" s="37"/>
      <c r="EV1523" s="37"/>
      <c r="EW1523" s="37"/>
      <c r="EX1523" s="37"/>
      <c r="EY1523" s="37"/>
      <c r="EZ1523" s="37"/>
      <c r="FA1523" s="37"/>
      <c r="FB1523" s="37"/>
      <c r="FC1523" s="37"/>
      <c r="FD1523" s="37"/>
      <c r="FE1523" s="37"/>
      <c r="FF1523" s="37"/>
      <c r="FG1523" s="37"/>
      <c r="FH1523" s="37"/>
      <c r="FI1523" s="37"/>
      <c r="FJ1523" s="37"/>
      <c r="FK1523" s="37"/>
      <c r="FL1523" s="37"/>
      <c r="FM1523" s="37"/>
      <c r="FN1523" s="37"/>
      <c r="FO1523" s="37"/>
      <c r="FP1523" s="37"/>
      <c r="FQ1523" s="37"/>
      <c r="FR1523" s="37"/>
      <c r="FS1523" s="37"/>
      <c r="FT1523" s="37"/>
      <c r="FU1523" s="37"/>
      <c r="FV1523" s="37"/>
      <c r="FW1523" s="37"/>
      <c r="FX1523" s="37"/>
      <c r="FY1523" s="37"/>
      <c r="FZ1523" s="37"/>
      <c r="GA1523" s="37"/>
      <c r="GB1523" s="37"/>
      <c r="GC1523" s="37"/>
      <c r="GD1523" s="37"/>
      <c r="GE1523" s="37"/>
      <c r="GF1523" s="37"/>
      <c r="GG1523" s="37"/>
      <c r="GH1523" s="37"/>
      <c r="GI1523" s="37"/>
      <c r="GJ1523" s="37"/>
      <c r="GK1523" s="37"/>
      <c r="GL1523" s="37"/>
      <c r="GM1523" s="37"/>
      <c r="GN1523" s="37"/>
      <c r="GO1523" s="37"/>
      <c r="GP1523" s="37"/>
      <c r="GQ1523" s="37"/>
      <c r="GR1523" s="37"/>
      <c r="GS1523" s="37"/>
      <c r="GT1523" s="37"/>
      <c r="GU1523" s="37"/>
      <c r="GV1523" s="37"/>
      <c r="GW1523" s="37"/>
      <c r="GX1523" s="37"/>
      <c r="GY1523" s="37"/>
      <c r="GZ1523" s="37"/>
      <c r="HA1523" s="37"/>
      <c r="HB1523" s="37"/>
      <c r="HC1523" s="37"/>
      <c r="HD1523" s="37"/>
      <c r="HE1523" s="37"/>
      <c r="HF1523" s="37"/>
      <c r="HG1523" s="37"/>
      <c r="HH1523" s="37"/>
      <c r="HI1523" s="37"/>
      <c r="HJ1523" s="37"/>
      <c r="HK1523" s="37"/>
      <c r="HL1523" s="37"/>
      <c r="HM1523" s="37"/>
      <c r="HN1523" s="37"/>
      <c r="HO1523" s="37"/>
      <c r="HP1523" s="37"/>
      <c r="HQ1523" s="37"/>
      <c r="HR1523" s="37"/>
      <c r="HS1523" s="37"/>
      <c r="HT1523" s="37"/>
      <c r="HU1523" s="37"/>
      <c r="HV1523" s="37"/>
      <c r="HW1523" s="37"/>
      <c r="HX1523" s="37"/>
      <c r="HY1523" s="37"/>
      <c r="HZ1523" s="37"/>
      <c r="IA1523" s="37"/>
      <c r="IB1523" s="37"/>
      <c r="IC1523" s="37"/>
      <c r="ID1523" s="37"/>
      <c r="IE1523" s="37"/>
      <c r="IF1523" s="37"/>
      <c r="IG1523" s="37"/>
      <c r="IH1523" s="37"/>
      <c r="II1523" s="37"/>
      <c r="IJ1523" s="37"/>
      <c r="IK1523" s="37"/>
      <c r="IL1523" s="37"/>
      <c r="IM1523" s="37"/>
      <c r="IN1523" s="37"/>
      <c r="IO1523" s="37"/>
      <c r="IP1523" s="37"/>
      <c r="IQ1523" s="37"/>
      <c r="IR1523" s="37"/>
    </row>
    <row r="1524" spans="1:252" s="2" customFormat="1" ht="12">
      <c r="A1524" s="29"/>
      <c r="B1524" s="29"/>
      <c r="C1524" s="29"/>
      <c r="D1524" s="15"/>
      <c r="E1524" s="30"/>
      <c r="F1524" s="30"/>
      <c r="G1524" s="30"/>
      <c r="H1524" s="6"/>
      <c r="I1524" s="6"/>
      <c r="J1524" s="6"/>
      <c r="K1524" s="6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  <c r="CG1524" s="3"/>
      <c r="CH1524" s="3"/>
      <c r="CI1524" s="3"/>
      <c r="CJ1524" s="3"/>
      <c r="CK1524" s="3"/>
      <c r="CL1524" s="3"/>
      <c r="CM1524" s="3"/>
      <c r="CN1524" s="3"/>
      <c r="CO1524" s="3"/>
      <c r="CP1524" s="3"/>
      <c r="CQ1524" s="3"/>
      <c r="CR1524" s="3"/>
      <c r="CS1524" s="3"/>
      <c r="CT1524" s="3"/>
      <c r="CU1524" s="3"/>
      <c r="CV1524" s="3"/>
      <c r="CW1524" s="3"/>
      <c r="CX1524" s="3"/>
      <c r="CY1524" s="3"/>
      <c r="CZ1524" s="3"/>
      <c r="DA1524" s="3"/>
      <c r="DB1524" s="3"/>
      <c r="DC1524" s="3"/>
      <c r="DD1524" s="3"/>
      <c r="DE1524" s="3"/>
      <c r="DF1524" s="3"/>
      <c r="DG1524" s="3"/>
      <c r="DH1524" s="3"/>
      <c r="DI1524" s="3"/>
      <c r="DJ1524" s="3"/>
      <c r="DK1524" s="3"/>
      <c r="DL1524" s="3"/>
      <c r="DM1524" s="3"/>
      <c r="DN1524" s="3"/>
      <c r="DO1524" s="3"/>
      <c r="DP1524" s="3"/>
      <c r="DQ1524" s="3"/>
      <c r="DR1524" s="3"/>
      <c r="DS1524" s="3"/>
      <c r="DT1524" s="3"/>
      <c r="DU1524" s="3"/>
      <c r="DV1524" s="3"/>
      <c r="DW1524" s="3"/>
      <c r="DX1524" s="3"/>
      <c r="DY1524" s="3"/>
      <c r="DZ1524" s="3"/>
      <c r="EA1524" s="3"/>
      <c r="EB1524" s="3"/>
      <c r="EC1524" s="3"/>
      <c r="ED1524" s="3"/>
      <c r="EE1524" s="3"/>
      <c r="EF1524" s="3"/>
      <c r="EG1524" s="3"/>
      <c r="EH1524" s="3"/>
      <c r="EI1524" s="3"/>
      <c r="EJ1524" s="3"/>
      <c r="EK1524" s="3"/>
      <c r="EL1524" s="3"/>
      <c r="EM1524" s="3"/>
      <c r="EN1524" s="3"/>
      <c r="EO1524" s="3"/>
      <c r="EP1524" s="3"/>
      <c r="EQ1524" s="3"/>
      <c r="ER1524" s="3"/>
      <c r="ES1524" s="3"/>
      <c r="ET1524" s="3"/>
      <c r="EU1524" s="3"/>
      <c r="EV1524" s="3"/>
      <c r="EW1524" s="3"/>
      <c r="EX1524" s="3"/>
      <c r="EY1524" s="3"/>
      <c r="EZ1524" s="3"/>
      <c r="FA1524" s="3"/>
      <c r="FB1524" s="3"/>
      <c r="FC1524" s="3"/>
      <c r="FD1524" s="3"/>
      <c r="FE1524" s="3"/>
      <c r="FF1524" s="3"/>
      <c r="FG1524" s="3"/>
      <c r="FH1524" s="3"/>
      <c r="FI1524" s="3"/>
      <c r="FJ1524" s="3"/>
      <c r="FK1524" s="3"/>
      <c r="FL1524" s="3"/>
      <c r="FM1524" s="3"/>
      <c r="FN1524" s="3"/>
      <c r="FO1524" s="3"/>
      <c r="FP1524" s="3"/>
      <c r="FQ1524" s="3"/>
      <c r="FR1524" s="3"/>
      <c r="FS1524" s="3"/>
      <c r="FT1524" s="3"/>
      <c r="FU1524" s="3"/>
      <c r="FV1524" s="3"/>
      <c r="FW1524" s="3"/>
      <c r="FX1524" s="3"/>
      <c r="FY1524" s="3"/>
      <c r="FZ1524" s="3"/>
      <c r="GA1524" s="3"/>
      <c r="GB1524" s="3"/>
      <c r="GC1524" s="3"/>
      <c r="GD1524" s="3"/>
      <c r="GE1524" s="3"/>
      <c r="GF1524" s="3"/>
      <c r="GG1524" s="3"/>
      <c r="GH1524" s="3"/>
      <c r="GI1524" s="3"/>
      <c r="GJ1524" s="3"/>
      <c r="GK1524" s="3"/>
      <c r="GL1524" s="3"/>
      <c r="GM1524" s="3"/>
      <c r="GN1524" s="3"/>
      <c r="GO1524" s="3"/>
      <c r="GP1524" s="3"/>
      <c r="GQ1524" s="3"/>
      <c r="GR1524" s="3"/>
      <c r="GS1524" s="3"/>
      <c r="GT1524" s="3"/>
      <c r="GU1524" s="3"/>
      <c r="GV1524" s="3"/>
      <c r="GW1524" s="3"/>
      <c r="GX1524" s="3"/>
      <c r="GY1524" s="3"/>
      <c r="GZ1524" s="3"/>
      <c r="HA1524" s="3"/>
      <c r="HB1524" s="3"/>
      <c r="HC1524" s="3"/>
      <c r="HD1524" s="3"/>
      <c r="HE1524" s="3"/>
      <c r="HF1524" s="3"/>
      <c r="HG1524" s="3"/>
      <c r="HH1524" s="3"/>
      <c r="HI1524" s="3"/>
      <c r="HJ1524" s="3"/>
      <c r="HK1524" s="3"/>
      <c r="HL1524" s="3"/>
      <c r="HM1524" s="3"/>
      <c r="HN1524" s="3"/>
      <c r="HO1524" s="3"/>
      <c r="HP1524" s="3"/>
      <c r="HQ1524" s="3"/>
      <c r="HR1524" s="3"/>
      <c r="HS1524" s="3"/>
      <c r="HT1524" s="3"/>
      <c r="HU1524" s="3"/>
      <c r="HV1524" s="3"/>
      <c r="HW1524" s="3"/>
      <c r="HX1524" s="3"/>
      <c r="HY1524" s="3"/>
      <c r="HZ1524" s="3"/>
      <c r="IA1524" s="3"/>
      <c r="IB1524" s="3"/>
      <c r="IC1524" s="3"/>
      <c r="ID1524" s="3"/>
      <c r="IE1524" s="3"/>
      <c r="IF1524" s="3"/>
      <c r="IG1524" s="3"/>
      <c r="IH1524" s="3"/>
      <c r="II1524" s="3"/>
      <c r="IJ1524" s="3"/>
      <c r="IK1524" s="3"/>
      <c r="IL1524" s="3"/>
      <c r="IM1524" s="3"/>
      <c r="IN1524" s="3"/>
      <c r="IO1524" s="3"/>
      <c r="IP1524" s="3"/>
      <c r="IQ1524" s="3"/>
      <c r="IR1524" s="3"/>
    </row>
    <row r="1525" spans="1:252" s="2" customFormat="1" ht="12">
      <c r="A1525" s="29"/>
      <c r="B1525" s="29"/>
      <c r="C1525" s="29"/>
      <c r="D1525" s="15"/>
      <c r="E1525" s="30"/>
      <c r="F1525" s="30"/>
      <c r="G1525" s="30"/>
      <c r="H1525" s="6"/>
      <c r="I1525" s="6"/>
      <c r="J1525" s="6"/>
      <c r="K1525" s="6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  <c r="CG1525" s="3"/>
      <c r="CH1525" s="3"/>
      <c r="CI1525" s="3"/>
      <c r="CJ1525" s="3"/>
      <c r="CK1525" s="3"/>
      <c r="CL1525" s="3"/>
      <c r="CM1525" s="3"/>
      <c r="CN1525" s="3"/>
      <c r="CO1525" s="3"/>
      <c r="CP1525" s="3"/>
      <c r="CQ1525" s="3"/>
      <c r="CR1525" s="3"/>
      <c r="CS1525" s="3"/>
      <c r="CT1525" s="3"/>
      <c r="CU1525" s="3"/>
      <c r="CV1525" s="3"/>
      <c r="CW1525" s="3"/>
      <c r="CX1525" s="3"/>
      <c r="CY1525" s="3"/>
      <c r="CZ1525" s="3"/>
      <c r="DA1525" s="3"/>
      <c r="DB1525" s="3"/>
      <c r="DC1525" s="3"/>
      <c r="DD1525" s="3"/>
      <c r="DE1525" s="3"/>
      <c r="DF1525" s="3"/>
      <c r="DG1525" s="3"/>
      <c r="DH1525" s="3"/>
      <c r="DI1525" s="3"/>
      <c r="DJ1525" s="3"/>
      <c r="DK1525" s="3"/>
      <c r="DL1525" s="3"/>
      <c r="DM1525" s="3"/>
      <c r="DN1525" s="3"/>
      <c r="DO1525" s="3"/>
      <c r="DP1525" s="3"/>
      <c r="DQ1525" s="3"/>
      <c r="DR1525" s="3"/>
      <c r="DS1525" s="3"/>
      <c r="DT1525" s="3"/>
      <c r="DU1525" s="3"/>
      <c r="DV1525" s="3"/>
      <c r="DW1525" s="3"/>
      <c r="DX1525" s="3"/>
      <c r="DY1525" s="3"/>
      <c r="DZ1525" s="3"/>
      <c r="EA1525" s="3"/>
      <c r="EB1525" s="3"/>
      <c r="EC1525" s="3"/>
      <c r="ED1525" s="3"/>
      <c r="EE1525" s="3"/>
      <c r="EF1525" s="3"/>
      <c r="EG1525" s="3"/>
      <c r="EH1525" s="3"/>
      <c r="EI1525" s="3"/>
      <c r="EJ1525" s="3"/>
      <c r="EK1525" s="3"/>
      <c r="EL1525" s="3"/>
      <c r="EM1525" s="3"/>
      <c r="EN1525" s="3"/>
      <c r="EO1525" s="3"/>
      <c r="EP1525" s="3"/>
      <c r="EQ1525" s="3"/>
      <c r="ER1525" s="3"/>
      <c r="ES1525" s="3"/>
      <c r="ET1525" s="3"/>
      <c r="EU1525" s="3"/>
      <c r="EV1525" s="3"/>
      <c r="EW1525" s="3"/>
      <c r="EX1525" s="3"/>
      <c r="EY1525" s="3"/>
      <c r="EZ1525" s="3"/>
      <c r="FA1525" s="3"/>
      <c r="FB1525" s="3"/>
      <c r="FC1525" s="3"/>
      <c r="FD1525" s="3"/>
      <c r="FE1525" s="3"/>
      <c r="FF1525" s="3"/>
      <c r="FG1525" s="3"/>
      <c r="FH1525" s="3"/>
      <c r="FI1525" s="3"/>
      <c r="FJ1525" s="3"/>
      <c r="FK1525" s="3"/>
      <c r="FL1525" s="3"/>
      <c r="FM1525" s="3"/>
      <c r="FN1525" s="3"/>
      <c r="FO1525" s="3"/>
      <c r="FP1525" s="3"/>
      <c r="FQ1525" s="3"/>
      <c r="FR1525" s="3"/>
      <c r="FS1525" s="3"/>
      <c r="FT1525" s="3"/>
      <c r="FU1525" s="3"/>
      <c r="FV1525" s="3"/>
      <c r="FW1525" s="3"/>
      <c r="FX1525" s="3"/>
      <c r="FY1525" s="3"/>
      <c r="FZ1525" s="3"/>
      <c r="GA1525" s="3"/>
      <c r="GB1525" s="3"/>
      <c r="GC1525" s="3"/>
      <c r="GD1525" s="3"/>
      <c r="GE1525" s="3"/>
      <c r="GF1525" s="3"/>
      <c r="GG1525" s="3"/>
      <c r="GH1525" s="3"/>
      <c r="GI1525" s="3"/>
      <c r="GJ1525" s="3"/>
      <c r="GK1525" s="3"/>
      <c r="GL1525" s="3"/>
      <c r="GM1525" s="3"/>
      <c r="GN1525" s="3"/>
      <c r="GO1525" s="3"/>
      <c r="GP1525" s="3"/>
      <c r="GQ1525" s="3"/>
      <c r="GR1525" s="3"/>
      <c r="GS1525" s="3"/>
      <c r="GT1525" s="3"/>
      <c r="GU1525" s="3"/>
      <c r="GV1525" s="3"/>
      <c r="GW1525" s="3"/>
      <c r="GX1525" s="3"/>
      <c r="GY1525" s="3"/>
      <c r="GZ1525" s="3"/>
      <c r="HA1525" s="3"/>
      <c r="HB1525" s="3"/>
      <c r="HC1525" s="3"/>
      <c r="HD1525" s="3"/>
      <c r="HE1525" s="3"/>
      <c r="HF1525" s="3"/>
      <c r="HG1525" s="3"/>
      <c r="HH1525" s="3"/>
      <c r="HI1525" s="3"/>
      <c r="HJ1525" s="3"/>
      <c r="HK1525" s="3"/>
      <c r="HL1525" s="3"/>
      <c r="HM1525" s="3"/>
      <c r="HN1525" s="3"/>
      <c r="HO1525" s="3"/>
      <c r="HP1525" s="3"/>
      <c r="HQ1525" s="3"/>
      <c r="HR1525" s="3"/>
      <c r="HS1525" s="3"/>
      <c r="HT1525" s="3"/>
      <c r="HU1525" s="3"/>
      <c r="HV1525" s="3"/>
      <c r="HW1525" s="3"/>
      <c r="HX1525" s="3"/>
      <c r="HY1525" s="3"/>
      <c r="HZ1525" s="3"/>
      <c r="IA1525" s="3"/>
      <c r="IB1525" s="3"/>
      <c r="IC1525" s="3"/>
      <c r="ID1525" s="3"/>
      <c r="IE1525" s="3"/>
      <c r="IF1525" s="3"/>
      <c r="IG1525" s="3"/>
      <c r="IH1525" s="3"/>
      <c r="II1525" s="3"/>
      <c r="IJ1525" s="3"/>
      <c r="IK1525" s="3"/>
      <c r="IL1525" s="3"/>
      <c r="IM1525" s="3"/>
      <c r="IN1525" s="3"/>
      <c r="IO1525" s="3"/>
      <c r="IP1525" s="3"/>
      <c r="IQ1525" s="3"/>
      <c r="IR1525" s="3"/>
    </row>
    <row r="1526" spans="1:11" s="2" customFormat="1" ht="12">
      <c r="A1526" s="7"/>
      <c r="B1526" s="7"/>
      <c r="C1526" s="7"/>
      <c r="D1526" s="34"/>
      <c r="E1526" s="16"/>
      <c r="F1526" s="16"/>
      <c r="G1526" s="16"/>
      <c r="H1526" s="6"/>
      <c r="I1526" s="6"/>
      <c r="J1526" s="6"/>
      <c r="K1526" s="6"/>
    </row>
    <row r="1527" spans="1:11" s="61" customFormat="1" ht="12">
      <c r="A1527" s="78"/>
      <c r="B1527" s="78"/>
      <c r="C1527" s="78"/>
      <c r="D1527" s="79" t="s">
        <v>313</v>
      </c>
      <c r="E1527" s="80">
        <f>SUM(E34,E44,E96,E104,E172,E188,E290,E313,E321,E389,E401,E412,E929,E965,E1073,E1172,E1295,E1417,E1479,E1488,E9)</f>
        <v>59794657.02000001</v>
      </c>
      <c r="F1527" s="80">
        <f>SUM(F34,F44,F96,F104,F172,F188,F290,F313,F321,F389,F401,F412,F929,F965,F1073,F1172,F1295,F1417,F1479,F1488,F9)</f>
        <v>24083634.15</v>
      </c>
      <c r="G1527" s="80">
        <f t="shared" si="87"/>
        <v>40.277234372202436</v>
      </c>
      <c r="H1527" s="60"/>
      <c r="I1527" s="60"/>
      <c r="J1527" s="60"/>
      <c r="K1527" s="60"/>
    </row>
    <row r="1528" spans="1:252" s="176" customFormat="1" ht="12">
      <c r="A1528" s="70"/>
      <c r="B1528" s="70"/>
      <c r="C1528" s="70"/>
      <c r="D1528" s="72" t="s">
        <v>450</v>
      </c>
      <c r="E1528" s="73"/>
      <c r="F1528" s="73"/>
      <c r="G1528" s="73"/>
      <c r="H1528" s="60"/>
      <c r="I1528" s="60"/>
      <c r="J1528" s="60"/>
      <c r="K1528" s="60"/>
      <c r="L1528" s="61"/>
      <c r="M1528" s="76"/>
      <c r="N1528" s="76"/>
      <c r="O1528" s="76"/>
      <c r="P1528" s="76"/>
      <c r="Q1528" s="76"/>
      <c r="R1528" s="76"/>
      <c r="S1528" s="76"/>
      <c r="T1528" s="76"/>
      <c r="U1528" s="76"/>
      <c r="V1528" s="76"/>
      <c r="W1528" s="76"/>
      <c r="X1528" s="76"/>
      <c r="Y1528" s="76"/>
      <c r="Z1528" s="76"/>
      <c r="AA1528" s="76"/>
      <c r="AB1528" s="76"/>
      <c r="AC1528" s="76"/>
      <c r="AD1528" s="76"/>
      <c r="AE1528" s="76"/>
      <c r="AF1528" s="76"/>
      <c r="AG1528" s="76"/>
      <c r="AH1528" s="76"/>
      <c r="AI1528" s="76"/>
      <c r="AJ1528" s="76"/>
      <c r="AK1528" s="76"/>
      <c r="AL1528" s="76"/>
      <c r="AM1528" s="76"/>
      <c r="AN1528" s="76"/>
      <c r="AO1528" s="76"/>
      <c r="AP1528" s="76"/>
      <c r="AQ1528" s="76"/>
      <c r="AR1528" s="76"/>
      <c r="AS1528" s="76"/>
      <c r="AT1528" s="76"/>
      <c r="AU1528" s="76"/>
      <c r="AV1528" s="76"/>
      <c r="AW1528" s="76"/>
      <c r="AX1528" s="76"/>
      <c r="AY1528" s="76"/>
      <c r="AZ1528" s="76"/>
      <c r="BA1528" s="76"/>
      <c r="BB1528" s="76"/>
      <c r="BC1528" s="76"/>
      <c r="BD1528" s="76"/>
      <c r="BE1528" s="76"/>
      <c r="BF1528" s="76"/>
      <c r="BG1528" s="76"/>
      <c r="BH1528" s="76"/>
      <c r="BI1528" s="76"/>
      <c r="BJ1528" s="76"/>
      <c r="BK1528" s="76"/>
      <c r="BL1528" s="76"/>
      <c r="BM1528" s="76"/>
      <c r="BN1528" s="76"/>
      <c r="BO1528" s="76"/>
      <c r="BP1528" s="76"/>
      <c r="BQ1528" s="76"/>
      <c r="BR1528" s="76"/>
      <c r="BS1528" s="76"/>
      <c r="BT1528" s="76"/>
      <c r="BU1528" s="76"/>
      <c r="BV1528" s="76"/>
      <c r="BW1528" s="76"/>
      <c r="BX1528" s="76"/>
      <c r="BY1528" s="76"/>
      <c r="BZ1528" s="76"/>
      <c r="CA1528" s="76"/>
      <c r="CB1528" s="76"/>
      <c r="CC1528" s="76"/>
      <c r="CD1528" s="76"/>
      <c r="CE1528" s="76"/>
      <c r="CF1528" s="76"/>
      <c r="CG1528" s="76"/>
      <c r="CH1528" s="76"/>
      <c r="CI1528" s="76"/>
      <c r="CJ1528" s="76"/>
      <c r="CK1528" s="76"/>
      <c r="CL1528" s="76"/>
      <c r="CM1528" s="76"/>
      <c r="CN1528" s="76"/>
      <c r="CO1528" s="76"/>
      <c r="CP1528" s="76"/>
      <c r="CQ1528" s="76"/>
      <c r="CR1528" s="76"/>
      <c r="CS1528" s="76"/>
      <c r="CT1528" s="76"/>
      <c r="CU1528" s="76"/>
      <c r="CV1528" s="76"/>
      <c r="CW1528" s="76"/>
      <c r="CX1528" s="76"/>
      <c r="CY1528" s="76"/>
      <c r="CZ1528" s="76"/>
      <c r="DA1528" s="76"/>
      <c r="DB1528" s="76"/>
      <c r="DC1528" s="76"/>
      <c r="DD1528" s="76"/>
      <c r="DE1528" s="76"/>
      <c r="DF1528" s="76"/>
      <c r="DG1528" s="76"/>
      <c r="DH1528" s="76"/>
      <c r="DI1528" s="76"/>
      <c r="DJ1528" s="76"/>
      <c r="DK1528" s="76"/>
      <c r="DL1528" s="76"/>
      <c r="DM1528" s="76"/>
      <c r="DN1528" s="76"/>
      <c r="DO1528" s="76"/>
      <c r="DP1528" s="76"/>
      <c r="DQ1528" s="76"/>
      <c r="DR1528" s="76"/>
      <c r="DS1528" s="76"/>
      <c r="DT1528" s="76"/>
      <c r="DU1528" s="76"/>
      <c r="DV1528" s="76"/>
      <c r="DW1528" s="76"/>
      <c r="DX1528" s="76"/>
      <c r="DY1528" s="76"/>
      <c r="DZ1528" s="76"/>
      <c r="EA1528" s="76"/>
      <c r="EB1528" s="76"/>
      <c r="EC1528" s="76"/>
      <c r="ED1528" s="76"/>
      <c r="EE1528" s="76"/>
      <c r="EF1528" s="76"/>
      <c r="EG1528" s="76"/>
      <c r="EH1528" s="76"/>
      <c r="EI1528" s="76"/>
      <c r="EJ1528" s="76"/>
      <c r="EK1528" s="76"/>
      <c r="EL1528" s="76"/>
      <c r="EM1528" s="76"/>
      <c r="EN1528" s="76"/>
      <c r="EO1528" s="76"/>
      <c r="EP1528" s="76"/>
      <c r="EQ1528" s="76"/>
      <c r="ER1528" s="76"/>
      <c r="ES1528" s="76"/>
      <c r="ET1528" s="76"/>
      <c r="EU1528" s="76"/>
      <c r="EV1528" s="76"/>
      <c r="EW1528" s="76"/>
      <c r="EX1528" s="76"/>
      <c r="EY1528" s="76"/>
      <c r="EZ1528" s="76"/>
      <c r="FA1528" s="76"/>
      <c r="FB1528" s="76"/>
      <c r="FC1528" s="76"/>
      <c r="FD1528" s="76"/>
      <c r="FE1528" s="76"/>
      <c r="FF1528" s="76"/>
      <c r="FG1528" s="76"/>
      <c r="FH1528" s="76"/>
      <c r="FI1528" s="76"/>
      <c r="FJ1528" s="76"/>
      <c r="FK1528" s="76"/>
      <c r="FL1528" s="76"/>
      <c r="FM1528" s="76"/>
      <c r="FN1528" s="76"/>
      <c r="FO1528" s="76"/>
      <c r="FP1528" s="76"/>
      <c r="FQ1528" s="76"/>
      <c r="FR1528" s="76"/>
      <c r="FS1528" s="76"/>
      <c r="FT1528" s="76"/>
      <c r="FU1528" s="76"/>
      <c r="FV1528" s="76"/>
      <c r="FW1528" s="76"/>
      <c r="FX1528" s="76"/>
      <c r="FY1528" s="76"/>
      <c r="FZ1528" s="76"/>
      <c r="GA1528" s="76"/>
      <c r="GB1528" s="76"/>
      <c r="GC1528" s="76"/>
      <c r="GD1528" s="76"/>
      <c r="GE1528" s="76"/>
      <c r="GF1528" s="76"/>
      <c r="GG1528" s="76"/>
      <c r="GH1528" s="76"/>
      <c r="GI1528" s="76"/>
      <c r="GJ1528" s="76"/>
      <c r="GK1528" s="76"/>
      <c r="GL1528" s="76"/>
      <c r="GM1528" s="76"/>
      <c r="GN1528" s="76"/>
      <c r="GO1528" s="76"/>
      <c r="GP1528" s="76"/>
      <c r="GQ1528" s="76"/>
      <c r="GR1528" s="76"/>
      <c r="GS1528" s="76"/>
      <c r="GT1528" s="76"/>
      <c r="GU1528" s="76"/>
      <c r="GV1528" s="76"/>
      <c r="GW1528" s="76"/>
      <c r="GX1528" s="76"/>
      <c r="GY1528" s="76"/>
      <c r="GZ1528" s="76"/>
      <c r="HA1528" s="76"/>
      <c r="HB1528" s="76"/>
      <c r="HC1528" s="76"/>
      <c r="HD1528" s="76"/>
      <c r="HE1528" s="76"/>
      <c r="HF1528" s="76"/>
      <c r="HG1528" s="76"/>
      <c r="HH1528" s="76"/>
      <c r="HI1528" s="76"/>
      <c r="HJ1528" s="76"/>
      <c r="HK1528" s="76"/>
      <c r="HL1528" s="76"/>
      <c r="HM1528" s="76"/>
      <c r="HN1528" s="76"/>
      <c r="HO1528" s="76"/>
      <c r="HP1528" s="76"/>
      <c r="HQ1528" s="76"/>
      <c r="HR1528" s="76"/>
      <c r="HS1528" s="76"/>
      <c r="HT1528" s="76"/>
      <c r="HU1528" s="76"/>
      <c r="HV1528" s="76"/>
      <c r="HW1528" s="76"/>
      <c r="HX1528" s="76"/>
      <c r="HY1528" s="76"/>
      <c r="HZ1528" s="76"/>
      <c r="IA1528" s="76"/>
      <c r="IB1528" s="76"/>
      <c r="IC1528" s="76"/>
      <c r="ID1528" s="76"/>
      <c r="IE1528" s="76"/>
      <c r="IF1528" s="76"/>
      <c r="IG1528" s="76"/>
      <c r="IH1528" s="76"/>
      <c r="II1528" s="76"/>
      <c r="IJ1528" s="76"/>
      <c r="IK1528" s="76"/>
      <c r="IL1528" s="76"/>
      <c r="IM1528" s="76"/>
      <c r="IN1528" s="76"/>
      <c r="IO1528" s="76"/>
      <c r="IP1528" s="76"/>
      <c r="IQ1528" s="76"/>
      <c r="IR1528" s="76"/>
    </row>
    <row r="1529" spans="1:12" s="76" customFormat="1" ht="12">
      <c r="A1529" s="177"/>
      <c r="B1529" s="177"/>
      <c r="C1529" s="177"/>
      <c r="D1529" s="178" t="s">
        <v>451</v>
      </c>
      <c r="E1529" s="179">
        <f>SUM(E69,E89,E99,E138,E162,E239,E324,E372,E384,E545,E1298,E1347,E1362,E1403,E1433,E1471,E1503,)</f>
        <v>12489506.84</v>
      </c>
      <c r="F1529" s="179">
        <f>SUM(F69,F89,F99,F138,F162,F239,F324,F372,F384,F545,F1298,F1347,F1362,F1403,F1433,F1471,F1503,)</f>
        <v>1735022.7100000002</v>
      </c>
      <c r="G1529" s="179">
        <f t="shared" si="87"/>
        <v>13.891843226693812</v>
      </c>
      <c r="H1529" s="60"/>
      <c r="I1529" s="60"/>
      <c r="J1529" s="60"/>
      <c r="K1529" s="60"/>
      <c r="L1529" s="61"/>
    </row>
    <row r="1530" spans="1:12" s="76" customFormat="1" ht="12">
      <c r="A1530" s="177"/>
      <c r="B1530" s="177"/>
      <c r="C1530" s="177"/>
      <c r="D1530" s="178" t="s">
        <v>452</v>
      </c>
      <c r="E1530" s="179">
        <f>SUM(E1527-E1529)</f>
        <v>47305150.18000001</v>
      </c>
      <c r="F1530" s="179">
        <f>SUM(F1527-F1529)</f>
        <v>22348611.439999998</v>
      </c>
      <c r="G1530" s="179">
        <f t="shared" si="87"/>
        <v>47.24350595011682</v>
      </c>
      <c r="H1530" s="60"/>
      <c r="I1530" s="60"/>
      <c r="J1530" s="60"/>
      <c r="K1530" s="60"/>
      <c r="L1530" s="61"/>
    </row>
    <row r="1531" spans="5:12" s="37" customFormat="1" ht="12">
      <c r="E1531" s="180"/>
      <c r="F1531" s="39"/>
      <c r="G1531" s="138"/>
      <c r="H1531" s="51"/>
      <c r="I1531" s="51"/>
      <c r="J1531" s="51"/>
      <c r="K1531" s="51"/>
      <c r="L1531" s="36"/>
    </row>
    <row r="1532" spans="5:12" s="37" customFormat="1" ht="12">
      <c r="E1532" s="180"/>
      <c r="F1532" s="39"/>
      <c r="G1532" s="40"/>
      <c r="H1532" s="36"/>
      <c r="I1532" s="36"/>
      <c r="J1532" s="36"/>
      <c r="K1532" s="36"/>
      <c r="L1532" s="36"/>
    </row>
    <row r="1533" spans="4:12" s="37" customFormat="1" ht="12">
      <c r="D1533" s="37" t="s">
        <v>470</v>
      </c>
      <c r="E1533" s="180">
        <f>SUM(E12,E18,E23,E37,E47,E61,E76,E107,E154,E175,E182,E191,E213,E251,E268,E293,E300,E316,E330,,E336,E359,E366,E378,E202,)</f>
        <v>8495033.82</v>
      </c>
      <c r="F1533" s="180">
        <f>SUM(F12,F18,F23,F37,F47,F61,F76,F107,F154,F175,F182,F191,F213,F251,F268,F293,F300,F316,F330,,F336,F359,F366,F378,F202,)</f>
        <v>3757546.45</v>
      </c>
      <c r="G1533" s="40"/>
      <c r="H1533" s="36"/>
      <c r="I1533" s="36"/>
      <c r="J1533" s="36"/>
      <c r="K1533" s="36"/>
      <c r="L1533" s="36"/>
    </row>
    <row r="1534" spans="4:12" s="37" customFormat="1" ht="12">
      <c r="D1534" s="37" t="s">
        <v>471</v>
      </c>
      <c r="E1534" s="180">
        <f>SUM(E392,E397,E404,E415,E515,E651,E662,E717,E780,E828,E879,E932,E939,E952,E968,E975,E983,E992,E1006,E1015,E1041,E1054,)</f>
        <v>19605874.3</v>
      </c>
      <c r="F1534" s="180">
        <f>SUM(F392,F397,F404,F415,F515,F651,F662,F717,F780,F828,F879,F932,F939,F952,F968,F975,F983,F992,F1006,F1015,F1041,F1054,)</f>
        <v>8773953.76</v>
      </c>
      <c r="G1534" s="40"/>
      <c r="H1534" s="36"/>
      <c r="I1534" s="36"/>
      <c r="J1534" s="36"/>
      <c r="K1534" s="36"/>
      <c r="L1534" s="36"/>
    </row>
    <row r="1535" spans="4:12" s="37" customFormat="1" ht="12">
      <c r="D1535" s="36" t="s">
        <v>472</v>
      </c>
      <c r="E1535" s="180">
        <f>SUM(E1065,E1076,E1127,E1136,E1153,E1175,E1195,E1248,E1256,E1282,E1289,E1304,E1317,E1329,E1353,E1368,E1420,E1428,E1438,E1482,E1491,E1509,E1516,)</f>
        <v>19204242.06</v>
      </c>
      <c r="F1535" s="180">
        <f>SUM(F1065,F1076,F1127,F1136,F1153,F1175,F1195,F1248,F1256,F1282,F1289,F1304,F1317,F1329,F1353,F1368,F1420,F1428,F1438,F1482,F1491,F1509,F1516,)</f>
        <v>9817111.230000002</v>
      </c>
      <c r="G1535" s="40"/>
      <c r="H1535" s="36"/>
      <c r="I1535" s="36"/>
      <c r="J1535" s="36"/>
      <c r="K1535" s="36"/>
      <c r="L1535" s="36"/>
    </row>
    <row r="1536" spans="4:12" s="37" customFormat="1" ht="12">
      <c r="D1536" s="181"/>
      <c r="E1536" s="180"/>
      <c r="F1536" s="39"/>
      <c r="G1536" s="40"/>
      <c r="H1536" s="36"/>
      <c r="I1536" s="36"/>
      <c r="J1536" s="36"/>
      <c r="K1536" s="36"/>
      <c r="L1536" s="36"/>
    </row>
    <row r="1537" spans="4:12" s="37" customFormat="1" ht="12">
      <c r="D1537" s="39" t="s">
        <v>473</v>
      </c>
      <c r="E1537" s="180">
        <f>SUM(E1533:E1535)</f>
        <v>47305150.18</v>
      </c>
      <c r="F1537" s="180">
        <f>SUM(F1533:F1535)</f>
        <v>22348611.440000005</v>
      </c>
      <c r="G1537" s="40"/>
      <c r="H1537" s="36"/>
      <c r="I1537" s="36"/>
      <c r="J1537" s="36"/>
      <c r="K1537" s="36"/>
      <c r="L1537" s="36"/>
    </row>
    <row r="1538" spans="4:12" s="37" customFormat="1" ht="12">
      <c r="D1538" s="181"/>
      <c r="E1538" s="180"/>
      <c r="F1538" s="39"/>
      <c r="G1538" s="40"/>
      <c r="H1538" s="36"/>
      <c r="I1538" s="36"/>
      <c r="J1538" s="36"/>
      <c r="K1538" s="36"/>
      <c r="L1538" s="36"/>
    </row>
    <row r="1539" spans="4:12" s="37" customFormat="1" ht="12">
      <c r="D1539" s="181"/>
      <c r="E1539" s="180"/>
      <c r="F1539" s="39"/>
      <c r="G1539" s="40"/>
      <c r="H1539" s="36"/>
      <c r="I1539" s="36"/>
      <c r="J1539" s="36"/>
      <c r="K1539" s="36"/>
      <c r="L1539" s="36"/>
    </row>
    <row r="1540" spans="4:12" s="37" customFormat="1" ht="24">
      <c r="D1540" s="181" t="s">
        <v>476</v>
      </c>
      <c r="E1540" s="51">
        <f>SUM(E25,E109,E193,E215,E274,E304,E343,E421,E522,E253,,E653,E719,E784,E832,E881,E943,E957,E998,E1019,E1043,E1080,E1181,E1207,E1250,E1265,E1306,E1334,E1493)</f>
        <v>15951036.62</v>
      </c>
      <c r="F1540" s="51">
        <f>SUM(F25,F109,F193,F215,F274,F304,F343,F421,F522,F253,,F653,F719,F784,F832,F881,F943,F957,F998,F1019,F1043,F1080,F1181,F1207,F1250,F1265,F1306,F1334,F1493)</f>
        <v>7652432.57</v>
      </c>
      <c r="G1540" s="40"/>
      <c r="H1540" s="36"/>
      <c r="I1540" s="36"/>
      <c r="J1540" s="36"/>
      <c r="K1540" s="36"/>
      <c r="L1540" s="36"/>
    </row>
    <row r="1541" spans="4:12" s="37" customFormat="1" ht="12">
      <c r="D1541" s="181" t="s">
        <v>495</v>
      </c>
      <c r="E1541" s="51"/>
      <c r="F1541" s="51"/>
      <c r="G1541" s="40"/>
      <c r="H1541" s="36"/>
      <c r="I1541" s="36"/>
      <c r="J1541" s="36"/>
      <c r="K1541" s="36"/>
      <c r="L1541" s="36"/>
    </row>
    <row r="1542" spans="4:12" s="37" customFormat="1" ht="12">
      <c r="D1542" s="181" t="s">
        <v>52</v>
      </c>
      <c r="E1542" s="51">
        <f>SUM(E1540:E1541)</f>
        <v>15951036.62</v>
      </c>
      <c r="F1542" s="51">
        <f>SUM(F1540:F1541)</f>
        <v>7652432.57</v>
      </c>
      <c r="G1542" s="40"/>
      <c r="H1542" s="36"/>
      <c r="I1542" s="36"/>
      <c r="J1542" s="36"/>
      <c r="K1542" s="36"/>
      <c r="L1542" s="36"/>
    </row>
    <row r="1543" spans="4:12" s="37" customFormat="1" ht="12">
      <c r="D1543" s="181"/>
      <c r="E1543" s="180"/>
      <c r="F1543" s="39"/>
      <c r="G1543" s="40"/>
      <c r="H1543" s="36"/>
      <c r="I1543" s="36"/>
      <c r="J1543" s="36"/>
      <c r="K1543" s="36"/>
      <c r="L1543" s="36"/>
    </row>
    <row r="1544" spans="4:12" s="37" customFormat="1" ht="24">
      <c r="D1544" s="181" t="s">
        <v>477</v>
      </c>
      <c r="E1544" s="180">
        <f>SUM(E202,E213)</f>
        <v>4541283.22</v>
      </c>
      <c r="F1544" s="180">
        <f>SUM(F202,F213)</f>
        <v>2112409.93</v>
      </c>
      <c r="G1544" s="40"/>
      <c r="H1544" s="36"/>
      <c r="I1544" s="36"/>
      <c r="J1544" s="36"/>
      <c r="K1544" s="36"/>
      <c r="L1544" s="36"/>
    </row>
    <row r="1545" spans="4:5" ht="12">
      <c r="D1545" s="22"/>
      <c r="E1545" s="21"/>
    </row>
    <row r="1546" spans="4:5" ht="12">
      <c r="D1546" s="23"/>
      <c r="E1546" s="21"/>
    </row>
    <row r="1547" spans="1:5" ht="12">
      <c r="A1547" s="2"/>
      <c r="B1547" s="2"/>
      <c r="C1547" s="2"/>
      <c r="D1547" s="23"/>
      <c r="E1547" s="6"/>
    </row>
    <row r="1548" spans="4:5" ht="12">
      <c r="D1548" s="22"/>
      <c r="E1548" s="21"/>
    </row>
    <row r="1549" spans="4:5" ht="12">
      <c r="D1549" s="22"/>
      <c r="E1549" s="21"/>
    </row>
    <row r="1550" spans="4:5" ht="12">
      <c r="D1550" s="22"/>
      <c r="E1550" s="21"/>
    </row>
    <row r="1551" spans="4:5" ht="12">
      <c r="D1551" s="22"/>
      <c r="E1551" s="21"/>
    </row>
    <row r="1552" spans="4:5" ht="12">
      <c r="D1552" s="22"/>
      <c r="E1552" s="21"/>
    </row>
    <row r="1553" ht="12">
      <c r="D1553" s="2"/>
    </row>
    <row r="1554" spans="4:12" s="25" customFormat="1" ht="12">
      <c r="D1554" s="1"/>
      <c r="E1554" s="26"/>
      <c r="F1554" s="27"/>
      <c r="G1554" s="28"/>
      <c r="H1554" s="1"/>
      <c r="I1554" s="1"/>
      <c r="J1554" s="1"/>
      <c r="K1554" s="1"/>
      <c r="L1554" s="1"/>
    </row>
    <row r="1647" ht="13.5" customHeight="1"/>
  </sheetData>
  <sheetProtection/>
  <mergeCells count="122">
    <mergeCell ref="A700:C705"/>
    <mergeCell ref="A761:C777"/>
    <mergeCell ref="A709:C714"/>
    <mergeCell ref="A718:C735"/>
    <mergeCell ref="A741:C757"/>
    <mergeCell ref="A1154:C1156"/>
    <mergeCell ref="A1096:C1108"/>
    <mergeCell ref="A1354:C1360"/>
    <mergeCell ref="A1348:C1350"/>
    <mergeCell ref="A1168:C1170"/>
    <mergeCell ref="A1112:C1124"/>
    <mergeCell ref="A1144:C1145"/>
    <mergeCell ref="A1128:C1133"/>
    <mergeCell ref="A800:C809"/>
    <mergeCell ref="A848:C859"/>
    <mergeCell ref="A916:C918"/>
    <mergeCell ref="A1007:C1012"/>
    <mergeCell ref="A813:C825"/>
    <mergeCell ref="A829:C842"/>
    <mergeCell ref="A863:C876"/>
    <mergeCell ref="A910:C912"/>
    <mergeCell ref="A904:C906"/>
    <mergeCell ref="A892:C894"/>
    <mergeCell ref="A1016:C1038"/>
    <mergeCell ref="A1042:C1051"/>
    <mergeCell ref="A993:C1003"/>
    <mergeCell ref="A922:C927"/>
    <mergeCell ref="A984:C989"/>
    <mergeCell ref="A969:C972"/>
    <mergeCell ref="A953:C963"/>
    <mergeCell ref="A940:C949"/>
    <mergeCell ref="A976:C980"/>
    <mergeCell ref="A781:C795"/>
    <mergeCell ref="A1369:C1401"/>
    <mergeCell ref="A1257:C1279"/>
    <mergeCell ref="A1249:C1253"/>
    <mergeCell ref="A1055:C1062"/>
    <mergeCell ref="A1330:C1344"/>
    <mergeCell ref="A1149:C1150"/>
    <mergeCell ref="A1137:C1138"/>
    <mergeCell ref="A1066:C1071"/>
    <mergeCell ref="A1077:C1090"/>
    <mergeCell ref="A379:C382"/>
    <mergeCell ref="A652:C659"/>
    <mergeCell ref="A475:C498"/>
    <mergeCell ref="A643:C648"/>
    <mergeCell ref="A556:C577"/>
    <mergeCell ref="A516:C543"/>
    <mergeCell ref="A546:C550"/>
    <mergeCell ref="A586:C608"/>
    <mergeCell ref="A617:C639"/>
    <mergeCell ref="A580:C582"/>
    <mergeCell ref="A611:C613"/>
    <mergeCell ref="A337:C356"/>
    <mergeCell ref="A502:C512"/>
    <mergeCell ref="A450:C471"/>
    <mergeCell ref="A360:C363"/>
    <mergeCell ref="A405:C410"/>
    <mergeCell ref="A385:C387"/>
    <mergeCell ref="A367:C370"/>
    <mergeCell ref="A373:C375"/>
    <mergeCell ref="A398:C399"/>
    <mergeCell ref="A1:G1"/>
    <mergeCell ref="A2:G2"/>
    <mergeCell ref="A4:G4"/>
    <mergeCell ref="A5:G5"/>
    <mergeCell ref="A692:C696"/>
    <mergeCell ref="A663:C668"/>
    <mergeCell ref="A674:C679"/>
    <mergeCell ref="A393:C394"/>
    <mergeCell ref="A416:C444"/>
    <mergeCell ref="A683:C688"/>
    <mergeCell ref="A62:C65"/>
    <mergeCell ref="A19:C20"/>
    <mergeCell ref="A24:C32"/>
    <mergeCell ref="A13:C15"/>
    <mergeCell ref="A38:C42"/>
    <mergeCell ref="A48:C58"/>
    <mergeCell ref="A331:C333"/>
    <mergeCell ref="A269:C288"/>
    <mergeCell ref="A183:C186"/>
    <mergeCell ref="A176:C179"/>
    <mergeCell ref="A192:C199"/>
    <mergeCell ref="A325:C327"/>
    <mergeCell ref="A203:C210"/>
    <mergeCell ref="A294:C297"/>
    <mergeCell ref="A301:C311"/>
    <mergeCell ref="A163:C170"/>
    <mergeCell ref="A240:C248"/>
    <mergeCell ref="A108:C136"/>
    <mergeCell ref="A155:C160"/>
    <mergeCell ref="A252:C265"/>
    <mergeCell ref="A1517:C1523"/>
    <mergeCell ref="A1492:C1501"/>
    <mergeCell ref="A1483:C1486"/>
    <mergeCell ref="A1176:C1192"/>
    <mergeCell ref="A1404:C1415"/>
    <mergeCell ref="A1196:C1245"/>
    <mergeCell ref="A1434:C1435"/>
    <mergeCell ref="A1429:C1430"/>
    <mergeCell ref="A1421:C1425"/>
    <mergeCell ref="A1510:C1513"/>
    <mergeCell ref="A880:C886"/>
    <mergeCell ref="A1472:C1477"/>
    <mergeCell ref="A1439:C1469"/>
    <mergeCell ref="A70:C73"/>
    <mergeCell ref="A77:C87"/>
    <mergeCell ref="A90:C94"/>
    <mergeCell ref="A139:C151"/>
    <mergeCell ref="A100:C102"/>
    <mergeCell ref="A317:C319"/>
    <mergeCell ref="A214:C237"/>
    <mergeCell ref="A898:C900"/>
    <mergeCell ref="A1504:C1506"/>
    <mergeCell ref="A1162:C1164"/>
    <mergeCell ref="A1363:C1365"/>
    <mergeCell ref="A1283:C1286"/>
    <mergeCell ref="A1318:C1326"/>
    <mergeCell ref="A1299:C1301"/>
    <mergeCell ref="A1305:C1314"/>
    <mergeCell ref="A1290:C1293"/>
    <mergeCell ref="A933:C936"/>
  </mergeCells>
  <printOptions/>
  <pageMargins left="1.1811023622047245" right="0.98425196850393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25" t="s">
        <v>322</v>
      </c>
      <c r="H1" s="225"/>
      <c r="I1" s="22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ansz</cp:lastModifiedBy>
  <cp:lastPrinted>2020-08-26T12:28:12Z</cp:lastPrinted>
  <dcterms:created xsi:type="dcterms:W3CDTF">2002-10-29T13:03:50Z</dcterms:created>
  <dcterms:modified xsi:type="dcterms:W3CDTF">2020-08-27T14:07:26Z</dcterms:modified>
  <cp:category/>
  <cp:version/>
  <cp:contentType/>
  <cp:contentStatus/>
</cp:coreProperties>
</file>