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<sst xmlns="http://schemas.openxmlformats.org/spreadsheetml/2006/main" count="287" uniqueCount="240">
  <si>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</si>
  <si>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</si>
  <si>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</si>
  <si>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</si>
  <si>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</si>
  <si>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</si>
  <si>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</si>
  <si>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</si>
  <si>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</si>
  <si>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</si>
  <si>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</si>
  <si>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</si>
  <si>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</si>
  <si>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</si>
  <si>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</si>
  <si>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</si>
  <si>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* Dochody majątkowe:</t>
  </si>
  <si>
    <t>4</t>
  </si>
  <si>
    <t>Gospodarka mieszkaniowa</t>
  </si>
  <si>
    <t>5</t>
  </si>
  <si>
    <t>710</t>
  </si>
  <si>
    <t>Działalność usługowa</t>
  </si>
  <si>
    <t>6</t>
  </si>
  <si>
    <t>Administracja publiczna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</si>
  <si>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</si>
  <si>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</si>
  <si>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</si>
  <si>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</si>
  <si>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</si>
  <si>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</si>
  <si>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</si>
  <si>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10</t>
  </si>
  <si>
    <t>Różne rozliczenia</t>
  </si>
  <si>
    <t>1. Część oświatowa subwencji ogólnej dla jednostek samorządu terytorialnego</t>
  </si>
  <si>
    <t>11</t>
  </si>
  <si>
    <t>Oświata i wychowanie</t>
  </si>
  <si>
    <t>12</t>
  </si>
  <si>
    <t>851</t>
  </si>
  <si>
    <t>Ochrona zdrowia</t>
  </si>
  <si>
    <t>13</t>
  </si>
  <si>
    <t>Pomoc społeczna</t>
  </si>
  <si>
    <t>14</t>
  </si>
  <si>
    <t>Edukacyjna opieka wychowawcza</t>
  </si>
  <si>
    <t>15</t>
  </si>
  <si>
    <t>Gospodarka komunalna i ochrona środowiska</t>
  </si>
  <si>
    <t>RAZEM DOCHODY</t>
  </si>
  <si>
    <t>2. Dochody z tytułu trwałego zarządu</t>
  </si>
  <si>
    <t>926</t>
  </si>
  <si>
    <t>Kultura fizyczna</t>
  </si>
  <si>
    <t>16</t>
  </si>
  <si>
    <t>3</t>
  </si>
  <si>
    <t>600</t>
  </si>
  <si>
    <t>Transport i łączność</t>
  </si>
  <si>
    <t>17</t>
  </si>
  <si>
    <t xml:space="preserve">1. Dochody z tytułu opłat za użytkowanie wieczyste nieruchomości </t>
  </si>
  <si>
    <t>I. Dochody ze sprzedaży majątku, w tym:</t>
  </si>
  <si>
    <t>1. Wpływy z różnych opłat - opłata za pobyt członka rodziny w Domach Pomocy Społecznej</t>
  </si>
  <si>
    <t>1. Przelewy z Urzędu Marszałkowskiego za korzystanie ze środowiska</t>
  </si>
  <si>
    <t>630</t>
  </si>
  <si>
    <t>Turystyka</t>
  </si>
  <si>
    <t>1. Wpływy z tytułu przekształcenia prawa użytkowania wieczystego przysługującego osobom fizycznym w prawo własności</t>
  </si>
  <si>
    <t>1. Dotacja celowa otrzymana z budżetu państwa na realizację zadań bieżących z zakresu administracji rządowej oraz innych zadań zleconych gminie (związkom gmin) ustawami</t>
  </si>
  <si>
    <t>752</t>
  </si>
  <si>
    <t>Obrona narodowa</t>
  </si>
  <si>
    <t>1. Dotacje celowe otrzymane z budżetu państwa na realizację zadań bieżących z zakresu administracji rządowej (na realizację zadań związanych z organizacjami szkoleń obronnych  w jst)</t>
  </si>
  <si>
    <t>19</t>
  </si>
  <si>
    <t>Zaległości</t>
  </si>
  <si>
    <t>Nadpłaty</t>
  </si>
  <si>
    <t>Skutki obniżenia górnych stawek podatkowych</t>
  </si>
  <si>
    <t>Skutki udzielonych ulg, odroczeń, umorzeń, zwolnień</t>
  </si>
  <si>
    <t>2. Dochody jednostek samorządu terytorialnego związane z realizacją zadań z zakresu administracji rządowej oraz innych zadań zleconych ustawami - 5% wpływów z tytułu opłat za udostępnienie danych</t>
  </si>
  <si>
    <t>1. Dotacja celowa otrzymana z budżetu państwa na zadania bieżące realizowane przez gminę na podstawie porozumień z organami administracji rządowej- środki na utrzymanie grobów wojennych</t>
  </si>
  <si>
    <t xml:space="preserve">8. Dotacja celowa otrzymana z budżetu państwa na realizację własnych zadań bieżących gmin - na zasiłki stałe </t>
  </si>
  <si>
    <t>9. Dotacja celowa otrzymana z budżetu państwa na realizację własnych zadań bieżących gminy - na Ośrodek Pomocy Społecznej</t>
  </si>
  <si>
    <t>10. Wpływy z usług opiekuńczych</t>
  </si>
  <si>
    <t>11.Pozostała działalnośc - odsetki zgromadzone na rachunku bankowym (Ośrodek Pomocy Społecznej)</t>
  </si>
  <si>
    <t>7. Wpływy z rozliczeń/zwrotów  z lat ubiegłych- zwrot zasiłku stałego</t>
  </si>
  <si>
    <t>855</t>
  </si>
  <si>
    <t>Rodzina</t>
  </si>
  <si>
    <t>1. Wpływy z pozostałych odsetek (odsetki od nienależnie pobranych świadczeń wychowawczych)</t>
  </si>
  <si>
    <t>2. Wpływy z rozliczeń/zwrotów z lat ubiegłych (zwrot świadczeń wychowawczych)</t>
  </si>
  <si>
    <t>4. Pozostałe odsetki</t>
  </si>
  <si>
    <t>5. Wpływy z rozliczeń/zwrotów z lat ubiegłych (zwrot nienależnie pobranych świadczeń rodzinnych)</t>
  </si>
  <si>
    <t>6.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</si>
  <si>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7. Dochody uzyskane w związku z realizacją zadań z zakresu administracji rządowej oraz innych zadań zleconych ustawami- wpływów z tytułu zwrotu należności od dłużników alimentacyjnych</t>
  </si>
  <si>
    <t>8. Dotacja celowa otrzymana z budżetu państwa na realizację zadań bieżących z zakresu administracji rządowej- na realizację zadań związanych z przyznaniem Kart Dużej Rodziny</t>
  </si>
  <si>
    <t>1.Wpływy ze sprzedaży składników majątkowych- sprzedaż drewna</t>
  </si>
  <si>
    <t>* Dochody bieżące :</t>
  </si>
  <si>
    <t>18</t>
  </si>
  <si>
    <t>20</t>
  </si>
  <si>
    <t>921</t>
  </si>
  <si>
    <t>Kultura i ochrona dziedzictwa narodowego</t>
  </si>
  <si>
    <t>2. Wpływy z tytułu odpłatnego nabycia prawa własności oraz prawa użytkowania wieczystego nieruchomości- dochody z tytułu sprzedaży gruntów, działek i mieszkań</t>
  </si>
  <si>
    <t>2. Dotacje celowe z budżetu państwa na zadania bieżące z zakresu administracji
rządowej- na składki na ubezpieczenia zdrowotne opłacane za osoby pobierające niektóre świadczenia z pomocy społecznej, niektóre świadczenia rodzinne oraz za osoby uczestniczące w zajęciach w centrum integracji społecznej</t>
  </si>
  <si>
    <t>w tym:</t>
  </si>
  <si>
    <t>dochody bieżące</t>
  </si>
  <si>
    <t>dochody majątkowe</t>
  </si>
  <si>
    <t>1. Dochody z tytułu wpłaty zadośćuczynienia w związku z uszkodzeniem mienia (infokioski)</t>
  </si>
  <si>
    <t xml:space="preserve">21. Wpływy z opłaty skarbowej </t>
  </si>
  <si>
    <t>22. Wpływy z opłaty eksploatacyjnej</t>
  </si>
  <si>
    <t>23. Opłaty za zezwolenia na sprzedaż napojów alkoholowych</t>
  </si>
  <si>
    <t>25. Wpływy z różnych opłat - za bezumowne korzystanie z terenu gminy</t>
  </si>
  <si>
    <t>26. Wpływy z różnych opłat - wpływy z tytułu korzystania z przystanków autobusowych</t>
  </si>
  <si>
    <t>27. Wpływy z różnych opłat - opłata za zajęcie pasa drogowego</t>
  </si>
  <si>
    <t>29. Odsetki od nieterminowych wpłat z tytułu podatków i opłat</t>
  </si>
  <si>
    <t>30. Udziały gminy w podatku dochodowym od osób fizycznych</t>
  </si>
  <si>
    <t>31. Udziały gminy w podatku dochodowym od osób prawnych</t>
  </si>
  <si>
    <t>4. Rozliczenie VAT</t>
  </si>
  <si>
    <t>3. Koszty upomnienia w postępowaniu egzekucyjnym</t>
  </si>
  <si>
    <t>2. Opłaty związane z gospodarką śmieciową</t>
  </si>
  <si>
    <t>3. Opłaty związane z gospodarką śmieciową - wpływy z tytułu kosztów egzekucyjnych, opłaty komorniczej i kosztów upomnień</t>
  </si>
  <si>
    <t>4. Opłaty związane z gospodarką śmieciową - odsetki od nieterminowych wpłat</t>
  </si>
  <si>
    <t>1. Dotacja celowa otrzymana z budżetu państwa na realizację zadań bieżących z zakresu administracji rządowej - dot. zwrotu podatku akcyzowego od paliwa wykorzystywanego w produkcji rolnej</t>
  </si>
  <si>
    <t>1. Wpływy z tyt. grzywien i innych kar pieniężnych od osób prawnych (kary umowne dot. wykonywania usług w lokalnym transporcie zbiorowym)</t>
  </si>
  <si>
    <t>1. Dotacje celowe otrzymane z budżetu państwa na realizację własnych zadań bieżących gminy (związków gmin) - na pomoc materialną dla uczniów o charakterze socjalnym</t>
  </si>
  <si>
    <t>6. Wpływy z różnych opłat - wpływy za opóźnienia w transakcjach handlowych</t>
  </si>
  <si>
    <t>7. Pozostałe odsetki</t>
  </si>
  <si>
    <t>2. Wpływy z różnych opłat za sprzedaż biletów miesięcznych i jednorazowych linia nr 44 wraz z odsetkami</t>
  </si>
  <si>
    <t>24. Zaległości z tyt. podatków i opłat zniesionych - kara środowiskowa</t>
  </si>
  <si>
    <t>3. Dotacja celowa z budżetu państwa na realizację zadań bieżących z zakresu administracji rządowej- na świadczenie wychowawcze 500+</t>
  </si>
  <si>
    <t>I. Dotacja celowa otrzymana z budżetu państwa na realizację zadań bieżących z zakresu administracji rządowej oraz innych zadań zleconych gminie ustawami, w tym:</t>
  </si>
  <si>
    <t>3. Grzywny, mandaty i inne kary pieniężne od osób fizycznych - kradzieże na szkodę Kolejki Wąskotorowej w Rudach, uszkodzenie mienia na skrzyżowaniu ul. Raciborskiej i ul. Topolowej (wyroki sądowe)</t>
  </si>
  <si>
    <t>3. Wpływ z tyt. odszkodowania z UNIQA</t>
  </si>
  <si>
    <t>4. Wpływy z darowizn w postaci pieniężnej (darowizna z Nadleśnictwa Rudy Raciborskie na remont ul. Cysterskiej i Sobieskiego w Rudach)</t>
  </si>
  <si>
    <t>II. Dotacje celowe w ramach programów finansowanych z udziałem środków europejskich oraz środków, o których mowa w art. 5 ust. 1 pkt 3 oraz ust. 3 pkt 5 i 6 ustawy, lub płatności w ramach budżetu środków europejskich, w tym:</t>
  </si>
  <si>
    <t>2. Przekształcenie poprzemysłowego terenu pod teren inwestycyjny w Kuźni Raciborskiej</t>
  </si>
  <si>
    <t xml:space="preserve">1. Termomodernizacja budynków
użyteczności publicznej na terenie
gminy Kuźnia Raciborska" w ramach
Regionalnego Programu Operacyjnego
Województwa Śląskiego na lata 2014-
2020 </t>
  </si>
  <si>
    <t>4. Grzywny i kary pieniężne od osób prawnych i innych jednostek organizacyjnych - kara umowna ACKEE GROUP Maria Strzeduła</t>
  </si>
  <si>
    <t>1. Środki na wybory Prezydenta RP</t>
  </si>
  <si>
    <t>28. Wpływy z różnych opłat - rekompensata za opóźnienia w transakcjach handlowych</t>
  </si>
  <si>
    <t>1. Wpływy z różnych opłat - wpłaty z opłat egzaminacyjnych, za wydanie świadectw, dyplomów, zaświadczeń, certyfikatów i ich duplikatów w SP</t>
  </si>
  <si>
    <t>2. Wpływy z różnych opłat - wpłaty za wydanie duplikatów legitymacji szkolnych</t>
  </si>
  <si>
    <t>4. Wpływy z rozliczeń/zwrotów  z lat ubiegłych- zwrot składki na ubezpieczenie zdrowotne</t>
  </si>
  <si>
    <t xml:space="preserve">5. Dochody z najmu składników majątkowych  </t>
  </si>
  <si>
    <t>6. Dochody z dzierżawy składników majątkowych</t>
  </si>
  <si>
    <t>7. Dochody z usług za ciepłą wodę użytkową, energię elektryczną i CO</t>
  </si>
  <si>
    <t>8. Pozostałe odsetki</t>
  </si>
  <si>
    <t>9. Wpływy z różnych dochodów -zaliczki związane z rozgraniczeniami geodezyjnymi</t>
  </si>
  <si>
    <t>1. Dotacja celowa z powiatu na zadania bieżące realizowane na podstawie porozumień między jednostkami samorządu terytorialnego - na konserwację systemu alarmowego</t>
  </si>
  <si>
    <t>2. Dochody z podatku od nieruchomości od osób prawnych i innych jednostek  organizacyjnych</t>
  </si>
  <si>
    <t>3. Wpływy z podatku rolnego od osób prawnych i innych jednostek organizacyjnych</t>
  </si>
  <si>
    <t>4. Wpłaty z podatku leśnego od osób prawnych i innych jednostek organizacyjnych</t>
  </si>
  <si>
    <t>5. Dochody z tytułu podatku od środków transportowych od osób prawnych i innych  jednostek organizacyjnych</t>
  </si>
  <si>
    <t>6. Podatek od  czynności cywilnoprawnych od osób prawnych i innych jednostek organizacyjnych</t>
  </si>
  <si>
    <t>7. Wpływy od osób prawnych i innych jednostek organizacyjnych z zaległości z podatków zniesionych</t>
  </si>
  <si>
    <t>8. Wpłaty od osób prawnych i innych jednostek organizacyjnych z tytułu kosztów egzekucyjnych, opłaty komorniczej i kosztów upomnień</t>
  </si>
  <si>
    <t>9. Odsetki od nieterminowych wpłat z tytułu podatków i opłat od osób prawnych i innych jednostek organizacyjnych</t>
  </si>
  <si>
    <t>10. Dochody z tytułu podatku od nieruchomości od osób fizycznych</t>
  </si>
  <si>
    <t>11. Wpływy z podatku rolnego od osób fizycznych</t>
  </si>
  <si>
    <t>12. Wpłaty z podatku leśnego od osób fizycznych</t>
  </si>
  <si>
    <t>13. Dochody z tytułu podatku od środków transportowych od osób fizycznych</t>
  </si>
  <si>
    <t>14. Podatek od spadków i darowizn</t>
  </si>
  <si>
    <t>15. Wpływy z  opłaty targowej od osób fizycznych</t>
  </si>
  <si>
    <t>16. Podatek od czynności cywilnoprawnych od osób fizycznych</t>
  </si>
  <si>
    <t>17. Dochody z zaległości z podatków zniesionych dot. osób fizycznych</t>
  </si>
  <si>
    <t>18. Wpływy od osób fizycznych z tytułu kosztów egzekucyjnych, opłaty komorniczej i kosztów upomnień</t>
  </si>
  <si>
    <t>19. Odsetki od nieterminowych wpłat z tytułu podatków i opłat od osób fizycznych</t>
  </si>
  <si>
    <t>20. Wpływy z różnych opłat - postanowienie sądowe</t>
  </si>
  <si>
    <t>3. Dochody z najmu składników majątkowych w Szkołach Podstawowych - wynajem sal lekcyjnych,dochody za utrzymanie hali sportowej</t>
  </si>
  <si>
    <t>4. Pozostałe odsetki - naliczone odsetki od środków zgromadzonych na rachunkach bankowych w Szkołach Podstawowych</t>
  </si>
  <si>
    <t>5. Wpływy z różnych dochodów- rozliczenie podatku VAT</t>
  </si>
  <si>
    <t>5. Wpływy z rozliczeń/zwrotów  z lat ubiegłych- zwrot zasiłku okresowego</t>
  </si>
  <si>
    <t>6. Dotacje celowe otrzymane z budżetu państwa na realizację własnych zadań bieżacych gminy na zasiłki i pomoc w naturze</t>
  </si>
  <si>
    <t xml:space="preserve">13. Dotacja celowa otrzymana z budżetu państwa na realizację własnych zadań bieżących gmin - usługi opiekuńcze </t>
  </si>
  <si>
    <t>14. Wpływy z różnych opłat - pobyt podopiecznego w schronisku</t>
  </si>
  <si>
    <t>2. Pomoc materialna dla uczniów o charakterze socjalnym - wpływy z rozliczeń/zwrotów z lat ubiegłych</t>
  </si>
  <si>
    <t>9. Dochody uzyskane w związku z realizacją zadań z zakresu administracji rządowej oraz innych zadań zleconych ustawami - wydanie Karty Dużej Rodziny</t>
  </si>
  <si>
    <t>5. Oświetlenie ulic, placów i dróg - wpływy z rozliczeń/zwrotów z lat ubiegłych (rozliczenie za energię elektryczną - TAURON)</t>
  </si>
  <si>
    <t>8. Wpływy z różnych dochodów - transport i utylizacja dzików</t>
  </si>
  <si>
    <t>b) wkład UE w ramach PROW na budowę parkingu przy Szkole Podstawowej w Kuźni Raciborskiej</t>
  </si>
  <si>
    <t xml:space="preserve">a) Zdalna szkoła - wsparcie Ogólnopolskiej Sieci Edukacyjnej w systemie kształcenia zdalnego </t>
  </si>
  <si>
    <t>b) Zdalna Szkoła +</t>
  </si>
  <si>
    <t>c) Wzrost kompetencji - kluczem do sukcesu uczniów Szkoły Podstawowej im. Jana III Sobieskiego w Rudach</t>
  </si>
  <si>
    <t>9. Środki otrzymane z państwowych funduszy celowych na realizację zadań bieżących jednostek sektora finansów publicznych - dotacja na plac zabaw w Rudzie w ramach Inicjatywy Sołeckiej</t>
  </si>
  <si>
    <t>1.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Szlak
Matki Boskiej po obu stronach granicy</t>
  </si>
  <si>
    <t>2. Środki Europejskiego funduszu w ramach Regionalnego Programu Operacyjnego Województwa Śląskiego na lata 2014-2020, na realizację zadania pn. "Szerokie tory do kultury - inwestycja w zabytkową stację kolejki wąskotorowej w Rudach"</t>
  </si>
  <si>
    <t>a) wkład UE w ramach RPOWŚ na przebudowę drogi gminnej ul. Powstańców w Kuźni Raciborskiej</t>
  </si>
  <si>
    <t xml:space="preserve">c) wkład UE w ramach PROW na przebudowę drogi gminnej ul. Cysterska i ul. Sobieskiego w Rudach </t>
  </si>
  <si>
    <t>WYKONANIE DOCHODÓW BUDŻETOWYCH ZA 2020</t>
  </si>
  <si>
    <t>4. Wpływy z różnych opłat (MOKSiR, opłata za korzystanie z nieruchomości - TAURON, wpływy za opóźnienia w transakcjach handlowych)</t>
  </si>
  <si>
    <t>10. Wpływy z darowizn w postaci pieniężnej (darowizna z Kopalni Piasku Kotlarnia)</t>
  </si>
  <si>
    <t>5. Wpływy za sporządzenie kopii, odpisów</t>
  </si>
  <si>
    <t>6. Dochody z tytułu usług - za rozmowy telefoniczne</t>
  </si>
  <si>
    <t>7. Wpływy z pozostałych odsetek</t>
  </si>
  <si>
    <t>8. Wpływ z tyt. odszkodowania z UNIQA</t>
  </si>
  <si>
    <t>10. Wpływy z różnych dochodów - ubezpieczenie mienia, zwrot opłaty za studia, prowizja za terminowe odprowadzenie podatku i składek ZUS, odszkodowanie za przesyłkę z Poczty Polskiej, promocja gminy</t>
  </si>
  <si>
    <r>
      <t>9. Wpływy z różnych dochodów - wpływy z tyt.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kosztów upomnień, rekompensata za opóźnienia w transakcjach handlowych, koszty sądowe, komornicze</t>
    </r>
  </si>
  <si>
    <t>2. Środki na wybory do rady gminy</t>
  </si>
  <si>
    <t>3. Środki z KBW na prowadzenie i aktualizację stałego rejestru wyborców</t>
  </si>
  <si>
    <t>2. Wpływ z Śląskiego Urzędu Wojewódzkiego na obronę cywilną</t>
  </si>
  <si>
    <t>3. Zarządzanie kryzysowe - wpływy z otrzymanych darowizn (darowizny na walkę z koronawirusem)</t>
  </si>
  <si>
    <t>2. Uzupełnienie subwencji ogólnej dla jednostek samorządu terytorialnego</t>
  </si>
  <si>
    <t>3. Część wyrównawcza subwencji ogólnej dla gmin</t>
  </si>
  <si>
    <t>4. Część równoważąca subwencji ogólnej dla gmin</t>
  </si>
  <si>
    <t xml:space="preserve">13. Wpływy pozostałych środków finansowych w przedszkolach - prowizja za terminowe odprowadzenie podatku </t>
  </si>
  <si>
    <t>14. Wpływy z różnych opłat - opłata za wychowanie przedszkolne z innych gmin</t>
  </si>
  <si>
    <t>15. Pozostałe odsetki - naliczone odsetki od środków zgromadzonych na rachunku bankowym przedszkola</t>
  </si>
  <si>
    <t>16. Dotacja celowa otrzymana z budżetu państwa na realizację własnych zadań bieżących gminy - w zakresie wychowania przedszkolnego</t>
  </si>
  <si>
    <t>17. Dochody z najmu i dzierżawy  - wynajem autokaru</t>
  </si>
  <si>
    <t>18. Wpływy z usług- opłata za wyżywienie dzieci</t>
  </si>
  <si>
    <t>19. Dotacje celowe otrzymane z budżetu państwa na realizację własnych zadań bieżacych gminy- specjalna organizacja nauki i metod pracy dla dzieci w przedszkolach</t>
  </si>
  <si>
    <t>20. Zapewnienie uczniom prawa do bezpłatnego dostępu do podręczników, materiałów edukacyjnych lub materiałów ćwiczeniowych</t>
  </si>
  <si>
    <t>1. Dotacje celowe otrzymane z budżetu państwa na realizację zadań bieżących z zakresu administracji rządowej oraz innych zadań zleconych gminie ustawami</t>
  </si>
  <si>
    <t>12. Pozostała działalność - wpływy z różnych dochodów (zwrot kosztów upomnienia  i nadpłata składek ZUS za lata ubiegłe, wynagrodzenie płatnika składek ZUS i podatków)</t>
  </si>
  <si>
    <t>15. Dotacje celowe otrzymane z budżetu państwa na realizację własnych zadań bieżących gmin - na dożywianie</t>
  </si>
  <si>
    <t>1. Wpływy z tytułu grzywien i innych kar pieniężnych od osób prawnych - kary umowne (ABU PROJEKT)</t>
  </si>
  <si>
    <t>2. Wpływy z różnych opłat - koszty postępowania sądowego (ABU PROJEKT)</t>
  </si>
  <si>
    <t>3. Wpływy z pozostałych odsetek - odsetki od kar umownych (ABU PROJEKT)</t>
  </si>
  <si>
    <t>4. Wpływy z tytułu grzywien i innych kar pieniężnych od osób prawnych - kary umowne (ANMED)</t>
  </si>
  <si>
    <t>14. Pozostałe odsetki</t>
  </si>
  <si>
    <t>10.  Dotacje celowe otrzymane z budżetu państwa na realizację zadań bieżacych z zakresu administracji rządowej - składki na ubezpieczenie zdrowotne opłacane za osoby pobierające niektóre świadczenia rodzinne oraz za osoby pobierające zasiłki dla opiekunów</t>
  </si>
  <si>
    <t>11. Dotacje celowe otrzymane z budżetu państwa na realizację zadań bieżacych z zakresu administracji rządowej - na wspieranie rodziny</t>
  </si>
  <si>
    <t>2.Dotacja celowa w ramach programów finansowanych z udziałem środków europejskich oraz środków, o których mowa w art. 5 ust. 1 pkt 3 oraz ust. 3 pkt 5 i 6 ustawy (Kolejka Wąskotorowa - cel turystyczny ścieżka multimedialna</t>
  </si>
  <si>
    <t>11. Środki z Funduszu Pracy otrzymane na realizację zadań wynikających z odrębnych ustaw - dofinansowanie do szkoleń i studiów pracowników</t>
  </si>
  <si>
    <t>12. Środki z Funduszu Pracy otrzymane na realizację zadań wynikających z odrębnych ustaw - dofinansowanie do szkoleń i studiów pracowników</t>
  </si>
  <si>
    <t>13. Dotacja celowa otrzymana z budżetu państwa na realizację zadań bieżących z zakresu administracji rządowej oraz innych zadań zleconych gminie ustawami - spis rolny</t>
  </si>
  <si>
    <t>5. Dotacja celowa otrzymana z budżetu państwa na realizację własnych zadań bieżących gmin - zwrot z Funduszu Sołeckiego</t>
  </si>
  <si>
    <t>6. Wpływy do rozliczenia - pozostałe odsetki Rządowy Fundusz Inwestycji Lokalnych</t>
  </si>
  <si>
    <t>1. Dotacja celowa otrzymana z budżetu państwa na realizację inwestycji i zakupów inwestycyjnych własnych gmin - Fundusz Sołecki</t>
  </si>
  <si>
    <t>2. Wpływy do rozliczenia - środki na dofinansowanie własnych inwestycji gmin pozyskane z innych źródeł (dotacja z Rządowego Funduszu Inwestycji Lokalnych)</t>
  </si>
  <si>
    <t>21. Dotacja otrzymana z państwowego funduszu celowego na realizację zadań bieżących jednostek sektora finansów publicznych - Umiem pływać</t>
  </si>
  <si>
    <t>22. Dotacja otrzymana z państwowego funduszu celowego na realizację zadań bieżących jednostek sektora finansów publicznych - Gimnastyka korekcyjno-kompensacyjna</t>
  </si>
  <si>
    <t>1. Środki otrzymane od pozostałych jednostek zaliczanych do sektora finansów publicznych na finansowanie lub dofinansowanie kosztów realizacji inwestycji i zakupów inwestycyjnych jednostek zaliczanych do sektora finansów publicznych - środki z WFOŚiGW na dofinansowanie zadania "Zielona Pracownia 2020" Szkoła Podstawowa w Rudach</t>
  </si>
  <si>
    <t>2. Środki otrzymane od pozostałych jednostek zaliczanych do sektora finansów publicznych na finansowanie lub dofinansowanie kosztów realizacji inwestycji i zakupów inwestycyjnych jednostek zaliczanych do sektora finansów publicznych - za poprzedni rok środki z WFOŚiGW na dofinansowanie zadania "Zielona Pracownia" Szkoła Podstawowa w Kuźni Raciborskiej</t>
  </si>
  <si>
    <t>16. Dotacja celowa otrzymana z budżetu państwa na realizację własnych zadań bieżących gmin - realizacja zadania "Wspieraj seniora"</t>
  </si>
  <si>
    <t>12. Środki z Funduszu Pracy otrzymane na realizację zadań wynikających z odrębnych ustaw - wspieranie rodziny (jednorazowe wynagrodzenie Asystenta Rodziny)</t>
  </si>
  <si>
    <t>1. Dotacje celowe w ramach programów finansowanych z udziałem środków europejskich oraz środków, o których mowa w art. 5 ust. 1 pkt 3 oraz ust. 3 pkt 5 i 6 ustawy, lub płatności w ramach budżetu środków europejskich, z wyłączeniem dochodów klasyfikowanych w paragrafie 205 - refundacja poniesionych wydatków zadanie "Odra rzeka, która nie zna granic"</t>
  </si>
  <si>
    <t>3. Dofinansowanie zadania "Poprawa efektywności energetycznej budynków mieszkalnych w gminie Kuźnia Raciborska" w ramach Programu Operacyjnego Infrastruktura i Środowisko na lata 2014-2020</t>
  </si>
  <si>
    <t>1. Dotacje celowe w ramach programów finansowanych z udziałem środków europejskich oraz środków, o których mowa w art. 5 ust. 1 pkt 3 oraz ust. 3 pkt 5 i 6 ustawy, lub płatności w ramach budżetu środków europejskich (drogi publiczne gminne) w tym:</t>
  </si>
  <si>
    <t>6. Wpływy z różnych dochodów - nagroda Kuratora SP Rudy</t>
  </si>
  <si>
    <t>3. Dotacje celowe w ramach programów finansowanych z udziałem środków europejskich oraz środków, o których mowa w art. 5 ust. 1 pkt 3 oraz ust. 3 pkt 5 i 6 ustawy, lub płatności w ramach budżetu środków europejskich, z wyłączeniem dochodów klasyfikowanych w paragrafie 625 (Równość szans - równa edukacja -
zajęcia terapeutyczne w przedszkolach
w Kuźni Raciborskiej)</t>
  </si>
  <si>
    <t>7. Wpływy z różnych dochodów-zwrot niewykorzystanej dotacji z niepublicznych placówek oświatowych (SP Budziska i Przedszkole w Budziskach)</t>
  </si>
  <si>
    <t>8. Dotacje celowe w ramach programów finansowanych z udziałem środków europejskich oraz środków, o których mowa w art. 5 ust. 3 pkt 5 lit. a i b ustawy, lub płatności w ramach budżetu środków europejskich, realizowanych przez jednostki samorządu terytorialnego w tym:</t>
  </si>
  <si>
    <t>9. "Mały człowiek - wielkie możliwości - rozszerzenie oferty zajęć specjalistycznych dla przedszkolaków z Rud" w ramach Regionalnego Programu Operacyjnego Województwa Śląskiego na lata 2014-2020.</t>
  </si>
  <si>
    <t xml:space="preserve">10. Równość szans - równa edukacja. Zajęcia terapeutyczne w przedszkolach w Kuźni Raciborskiej </t>
  </si>
  <si>
    <t>11. Środki otrzymane od pozostałych jednostek zaliczanych do sektora finansów publicznych na realizację zadań bieżących jednostek zaliczanych do sektora finansów publicznych - Dotacja z WFOŚiGW na realizację
projektu "Zielona Pracownia 2020"</t>
  </si>
  <si>
    <t>12. Wpływy do budżetu pozostałości środków finansowych gromadzonych na wydzielonym rachunku jednostki budżetowej - przedszkola</t>
  </si>
  <si>
    <t>3. Dotacje celowe z budżetu państwa na zadania bieżące z zakresu administracji
rządowej- na dodatki energetyczne</t>
  </si>
  <si>
    <t xml:space="preserve">Załącznik Nr 1 do Zarządzenia Nr B.0050.115.2021 Burmistrza Miasta Kuźnia Raciborska
</t>
  </si>
  <si>
    <t>z dnia 31 marca 2021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</si>
</sst>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_ ;\-#,##0.00\ 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0" xfId="0" applyNumberFormat="1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0" fontId="19" fillId="0" borderId="10" xfId="0" applyNumberFormat="1" applyFont="1" applyBorder="1" applyAlignment="1" applyProtection="1">
      <alignment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 shrinkToFit="1"/>
      <protection/>
    </xf>
    <xf numFmtId="1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10" fontId="20" fillId="0" borderId="11" xfId="0" applyNumberFormat="1" applyFont="1" applyBorder="1" applyAlignment="1" applyProtection="1">
      <alignment horizontal="center" wrapText="1"/>
      <protection/>
    </xf>
    <xf numFmtId="0" fontId="19" fillId="0" borderId="11" xfId="0" applyFont="1" applyBorder="1" applyAlignment="1">
      <alignment horizontal="right" vertical="center"/>
    </xf>
    <xf numFmtId="49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52" applyNumberFormat="1" applyFont="1" applyFill="1" applyBorder="1" applyAlignment="1" applyProtection="1">
      <alignment horizontal="right" vertical="center" wrapText="1"/>
      <protection/>
    </xf>
    <xf numFmtId="4" fontId="20" fillId="20" borderId="11" xfId="52" applyNumberFormat="1" applyFont="1" applyFill="1" applyBorder="1" applyAlignment="1" applyProtection="1">
      <alignment horizontal="right" vertical="center" wrapText="1"/>
      <protection/>
    </xf>
    <xf numFmtId="49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1" xfId="0" applyNumberFormat="1" applyFont="1" applyFill="1" applyBorder="1" applyAlignment="1" applyProtection="1">
      <alignment horizontal="right" vertical="center" wrapText="1"/>
      <protection/>
    </xf>
    <xf numFmtId="10" fontId="20" fillId="25" borderId="11" xfId="52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Border="1" applyAlignment="1">
      <alignment horizontal="right" vertical="center"/>
    </xf>
    <xf numFmtId="49" fontId="19" fillId="26" borderId="11" xfId="0" applyNumberFormat="1" applyFont="1" applyFill="1" applyBorder="1" applyAlignment="1" applyProtection="1">
      <alignment horizontal="center" vertical="center" wrapText="1"/>
      <protection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4" fontId="19" fillId="26" borderId="11" xfId="4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10" fontId="19" fillId="25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1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Border="1" applyAlignment="1" applyProtection="1">
      <alignment horizontal="left" vertical="center" wrapText="1"/>
      <protection/>
    </xf>
    <xf numFmtId="10" fontId="19" fillId="0" borderId="11" xfId="52" applyNumberFormat="1" applyFont="1" applyBorder="1" applyAlignment="1" applyProtection="1">
      <alignment horizontal="right" vertical="center" wrapText="1"/>
      <protection/>
    </xf>
    <xf numFmtId="4" fontId="19" fillId="26" borderId="11" xfId="52" applyNumberFormat="1" applyFont="1" applyFill="1" applyBorder="1" applyAlignment="1" applyProtection="1">
      <alignment horizontal="right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10" fontId="20" fillId="0" borderId="11" xfId="52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10" fontId="19" fillId="0" borderId="11" xfId="52" applyNumberFormat="1" applyFont="1" applyFill="1" applyBorder="1" applyAlignment="1" applyProtection="1">
      <alignment horizontal="righ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 wrapText="1"/>
      <protection/>
    </xf>
    <xf numFmtId="49" fontId="21" fillId="27" borderId="11" xfId="0" applyNumberFormat="1" applyFont="1" applyFill="1" applyBorder="1" applyAlignment="1" applyProtection="1">
      <alignment vertical="center" wrapText="1"/>
      <protection locked="0"/>
    </xf>
    <xf numFmtId="49" fontId="19" fillId="0" borderId="11" xfId="0" applyNumberFormat="1" applyFont="1" applyFill="1" applyBorder="1" applyAlignment="1" applyProtection="1">
      <alignment vertical="center" wrapText="1"/>
      <protection/>
    </xf>
    <xf numFmtId="49" fontId="20" fillId="26" borderId="11" xfId="0" applyNumberFormat="1" applyFont="1" applyFill="1" applyBorder="1" applyAlignment="1">
      <alignment horizontal="center" wrapText="1"/>
    </xf>
    <xf numFmtId="2" fontId="19" fillId="0" borderId="0" xfId="0" applyNumberFormat="1" applyFont="1" applyAlignment="1">
      <alignment/>
    </xf>
    <xf numFmtId="0" fontId="19" fillId="0" borderId="11" xfId="0" applyFont="1" applyBorder="1" applyAlignment="1">
      <alignment vertical="center" wrapText="1"/>
    </xf>
    <xf numFmtId="49" fontId="19" fillId="26" borderId="11" xfId="0" applyNumberFormat="1" applyFont="1" applyFill="1" applyBorder="1" applyAlignment="1" applyProtection="1">
      <alignment vertical="center" wrapText="1"/>
      <protection/>
    </xf>
    <xf numFmtId="10" fontId="20" fillId="0" borderId="11" xfId="52" applyNumberFormat="1" applyFont="1" applyBorder="1" applyAlignment="1" applyProtection="1">
      <alignment horizontal="right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1" xfId="0" applyNumberFormat="1" applyFont="1" applyFill="1" applyBorder="1" applyAlignment="1" applyProtection="1">
      <alignment horizontal="left" vertical="center" wrapText="1"/>
      <protection/>
    </xf>
    <xf numFmtId="49" fontId="23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left" vertical="center" wrapText="1"/>
      <protection/>
    </xf>
    <xf numFmtId="49" fontId="24" fillId="20" borderId="11" xfId="0" applyNumberFormat="1" applyFont="1" applyFill="1" applyBorder="1" applyAlignment="1" applyProtection="1">
      <alignment horizontal="center" vertical="center" wrapText="1"/>
      <protection/>
    </xf>
    <xf numFmtId="0" fontId="24" fillId="20" borderId="11" xfId="0" applyNumberFormat="1" applyFont="1" applyFill="1" applyBorder="1" applyAlignment="1" applyProtection="1">
      <alignment horizontal="left" vertical="center" wrapText="1"/>
      <protection/>
    </xf>
    <xf numFmtId="49" fontId="24" fillId="25" borderId="11" xfId="0" applyNumberFormat="1" applyFont="1" applyFill="1" applyBorder="1" applyAlignment="1" applyProtection="1">
      <alignment horizontal="center" vertical="center" wrapText="1"/>
      <protection/>
    </xf>
    <xf numFmtId="0" fontId="21" fillId="26" borderId="11" xfId="0" applyNumberFormat="1" applyFont="1" applyFill="1" applyBorder="1" applyAlignment="1" applyProtection="1">
      <alignment horizontal="left" vertical="center" wrapText="1"/>
      <protection/>
    </xf>
    <xf numFmtId="0" fontId="21" fillId="25" borderId="11" xfId="0" applyNumberFormat="1" applyFont="1" applyFill="1" applyBorder="1" applyAlignment="1" applyProtection="1">
      <alignment horizontal="left" vertical="center" wrapText="1"/>
      <protection/>
    </xf>
    <xf numFmtId="49" fontId="20" fillId="20" borderId="11" xfId="0" applyNumberFormat="1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165" fontId="19" fillId="0" borderId="0" xfId="42" applyFont="1" applyAlignment="1">
      <alignment/>
    </xf>
    <xf numFmtId="4" fontId="19" fillId="0" borderId="11" xfId="0" applyNumberFormat="1" applyFont="1" applyFill="1" applyBorder="1" applyAlignment="1">
      <alignment vertical="center" wrapText="1"/>
    </xf>
    <xf numFmtId="49" fontId="19" fillId="27" borderId="11" xfId="0" applyNumberFormat="1" applyFont="1" applyFill="1" applyBorder="1" applyAlignment="1" applyProtection="1">
      <alignment vertical="center" wrapText="1"/>
      <protection locked="0"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4" fontId="19" fillId="25" borderId="11" xfId="0" applyNumberFormat="1" applyFont="1" applyFill="1" applyBorder="1" applyAlignment="1">
      <alignment horizontal="right" vertical="center"/>
    </xf>
    <xf numFmtId="0" fontId="19" fillId="25" borderId="11" xfId="0" applyNumberFormat="1" applyFont="1" applyFill="1" applyBorder="1" applyAlignment="1" applyProtection="1">
      <alignment vertical="center" wrapText="1"/>
      <protection locked="0"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/>
    </xf>
    <xf numFmtId="49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7" fillId="25" borderId="11" xfId="0" applyNumberFormat="1" applyFont="1" applyFill="1" applyBorder="1" applyAlignment="1" applyProtection="1">
      <alignment horizontal="right" vertical="center" wrapText="1"/>
      <protection/>
    </xf>
    <xf numFmtId="4" fontId="28" fillId="25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Border="1" applyAlignment="1" applyProtection="1">
      <alignment horizontal="right" vertical="center" wrapText="1"/>
      <protection/>
    </xf>
    <xf numFmtId="4" fontId="27" fillId="0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4" fontId="28" fillId="25" borderId="11" xfId="42" applyNumberFormat="1" applyFont="1" applyFill="1" applyBorder="1" applyAlignment="1" applyProtection="1">
      <alignment horizontal="right" vertical="center" wrapText="1"/>
      <protection/>
    </xf>
    <xf numFmtId="10" fontId="20" fillId="28" borderId="11" xfId="52" applyNumberFormat="1" applyFont="1" applyFill="1" applyBorder="1" applyAlignment="1" applyProtection="1">
      <alignment horizontal="right" vertical="center" wrapText="1"/>
      <protection/>
    </xf>
    <xf numFmtId="10" fontId="20" fillId="29" borderId="11" xfId="52" applyNumberFormat="1" applyFont="1" applyFill="1" applyBorder="1" applyAlignment="1" applyProtection="1">
      <alignment horizontal="right" vertical="center" wrapText="1"/>
      <protection/>
    </xf>
    <xf numFmtId="0" fontId="19" fillId="29" borderId="11" xfId="0" applyNumberFormat="1" applyFont="1" applyFill="1" applyBorder="1" applyAlignment="1" applyProtection="1">
      <alignment horizontal="left" vertical="center" wrapText="1"/>
      <protection/>
    </xf>
    <xf numFmtId="0" fontId="19" fillId="28" borderId="11" xfId="0" applyNumberFormat="1" applyFont="1" applyFill="1" applyBorder="1" applyAlignment="1" applyProtection="1">
      <alignment horizontal="left" vertical="center" wrapText="1"/>
      <protection/>
    </xf>
    <xf numFmtId="4" fontId="19" fillId="25" borderId="11" xfId="42" applyNumberFormat="1" applyFont="1" applyFill="1" applyBorder="1" applyAlignment="1" applyProtection="1">
      <alignment horizontal="right"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 wrapText="1"/>
      <protection/>
    </xf>
    <xf numFmtId="4" fontId="19" fillId="29" borderId="11" xfId="42" applyNumberFormat="1" applyFont="1" applyFill="1" applyBorder="1" applyAlignment="1" applyProtection="1">
      <alignment horizontal="right" vertical="center" wrapText="1"/>
      <protection/>
    </xf>
    <xf numFmtId="0" fontId="21" fillId="29" borderId="11" xfId="0" applyNumberFormat="1" applyFont="1" applyFill="1" applyBorder="1" applyAlignment="1" applyProtection="1">
      <alignment horizontal="left" vertical="center" wrapText="1"/>
      <protection/>
    </xf>
    <xf numFmtId="49" fontId="21" fillId="25" borderId="14" xfId="0" applyNumberFormat="1" applyFont="1" applyFill="1" applyBorder="1" applyAlignment="1" applyProtection="1">
      <alignment horizontal="center" vertical="center" wrapText="1"/>
      <protection/>
    </xf>
    <xf numFmtId="49" fontId="21" fillId="25" borderId="15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4" fontId="19" fillId="28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20" fillId="28" borderId="11" xfId="0" applyNumberFormat="1" applyFont="1" applyFill="1" applyBorder="1" applyAlignment="1" applyProtection="1">
      <alignment horizontal="center" vertical="center" wrapText="1"/>
      <protection/>
    </xf>
    <xf numFmtId="49" fontId="19" fillId="28" borderId="11" xfId="0" applyNumberFormat="1" applyFont="1" applyFill="1" applyBorder="1" applyAlignment="1" applyProtection="1">
      <alignment horizontal="center" vertical="center" wrapText="1"/>
      <protection/>
    </xf>
    <xf numFmtId="4" fontId="28" fillId="28" borderId="11" xfId="0" applyNumberFormat="1" applyFont="1" applyFill="1" applyBorder="1" applyAlignment="1" applyProtection="1">
      <alignment horizontal="right" vertical="center" wrapText="1"/>
      <protection/>
    </xf>
    <xf numFmtId="10" fontId="19" fillId="28" borderId="11" xfId="52" applyNumberFormat="1" applyFont="1" applyFill="1" applyBorder="1" applyAlignment="1" applyProtection="1">
      <alignment horizontal="right" vertical="center" wrapText="1"/>
      <protection/>
    </xf>
    <xf numFmtId="4" fontId="28" fillId="28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right"/>
    </xf>
    <xf numFmtId="4" fontId="19" fillId="0" borderId="11" xfId="0" applyNumberFormat="1" applyFont="1" applyFill="1" applyBorder="1" applyAlignment="1">
      <alignment vertical="center"/>
    </xf>
    <xf numFmtId="167" fontId="19" fillId="0" borderId="11" xfId="58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 wrapText="1"/>
    </xf>
    <xf numFmtId="167" fontId="19" fillId="0" borderId="16" xfId="58" applyNumberFormat="1" applyFont="1" applyBorder="1" applyAlignment="1">
      <alignment horizontal="right" vertical="center" wrapText="1"/>
    </xf>
    <xf numFmtId="4" fontId="19" fillId="0" borderId="16" xfId="0" applyNumberFormat="1" applyFont="1" applyBorder="1" applyAlignment="1">
      <alignment vertical="center" wrapText="1"/>
    </xf>
    <xf numFmtId="10" fontId="19" fillId="25" borderId="16" xfId="52" applyNumberFormat="1" applyFont="1" applyFill="1" applyBorder="1" applyAlignment="1" applyProtection="1">
      <alignment horizontal="right" vertical="center" wrapText="1"/>
      <protection/>
    </xf>
    <xf numFmtId="4" fontId="19" fillId="0" borderId="16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10" fontId="28" fillId="0" borderId="11" xfId="52" applyNumberFormat="1" applyFont="1" applyFill="1" applyBorder="1" applyAlignment="1" applyProtection="1">
      <alignment horizontal="right" vertical="center" wrapText="1"/>
      <protection/>
    </xf>
    <xf numFmtId="49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25" borderId="18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0" applyNumberFormat="1" applyFont="1" applyFill="1" applyBorder="1" applyAlignment="1" applyProtection="1">
      <alignment horizontal="center" vertical="center" wrapText="1"/>
      <protection/>
    </xf>
    <xf numFmtId="0" fontId="19" fillId="25" borderId="18" xfId="0" applyNumberFormat="1" applyFont="1" applyFill="1" applyBorder="1" applyAlignment="1" applyProtection="1">
      <alignment horizontal="center" vertical="center" wrapText="1"/>
      <protection/>
    </xf>
    <xf numFmtId="4" fontId="19" fillId="26" borderId="1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right" vertical="center" wrapText="1"/>
      <protection/>
    </xf>
    <xf numFmtId="10" fontId="19" fillId="29" borderId="11" xfId="52" applyNumberFormat="1" applyFont="1" applyFill="1" applyBorder="1" applyAlignment="1" applyProtection="1">
      <alignment horizontal="right" vertical="center" wrapText="1"/>
      <protection/>
    </xf>
    <xf numFmtId="4" fontId="19" fillId="29" borderId="11" xfId="0" applyNumberFormat="1" applyFont="1" applyFill="1" applyBorder="1" applyAlignment="1">
      <alignment horizontal="right" vertical="center"/>
    </xf>
    <xf numFmtId="10" fontId="19" fillId="26" borderId="11" xfId="0" applyNumberFormat="1" applyFont="1" applyFill="1" applyBorder="1" applyAlignment="1" applyProtection="1">
      <alignment horizontal="right" vertical="center" wrapText="1"/>
      <protection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10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19" fillId="30" borderId="11" xfId="52" applyNumberFormat="1" applyFont="1" applyFill="1" applyBorder="1" applyAlignment="1" applyProtection="1">
      <alignment horizontal="right" vertical="center" wrapText="1"/>
      <protection/>
    </xf>
    <xf numFmtId="0" fontId="21" fillId="28" borderId="11" xfId="0" applyNumberFormat="1" applyFont="1" applyFill="1" applyBorder="1" applyAlignment="1" applyProtection="1">
      <alignment horizontal="left" vertical="center" wrapText="1"/>
      <protection/>
    </xf>
    <xf numFmtId="4" fontId="19" fillId="28" borderId="0" xfId="0" applyNumberFormat="1" applyFont="1" applyFill="1" applyAlignment="1">
      <alignment horizontal="right" vertical="center"/>
    </xf>
    <xf numFmtId="4" fontId="19" fillId="28" borderId="11" xfId="0" applyNumberFormat="1" applyFont="1" applyFill="1" applyBorder="1" applyAlignment="1">
      <alignment horizontal="right" vertical="center"/>
    </xf>
    <xf numFmtId="4" fontId="19" fillId="29" borderId="11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4" fontId="19" fillId="0" borderId="11" xfId="0" applyNumberFormat="1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49" fontId="19" fillId="0" borderId="21" xfId="0" applyNumberFormat="1" applyFont="1" applyFill="1" applyBorder="1" applyAlignment="1" applyProtection="1">
      <alignment horizontal="center" vertical="center" wrapText="1"/>
      <protection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9" fillId="25" borderId="19" xfId="0" applyNumberFormat="1" applyFont="1" applyFill="1" applyBorder="1" applyAlignment="1" applyProtection="1">
      <alignment horizontal="center" vertical="center" wrapText="1"/>
      <protection/>
    </xf>
    <xf numFmtId="49" fontId="19" fillId="25" borderId="21" xfId="0" applyNumberFormat="1" applyFont="1" applyFill="1" applyBorder="1" applyAlignment="1" applyProtection="1">
      <alignment horizontal="center" vertical="center" wrapText="1"/>
      <protection/>
    </xf>
    <xf numFmtId="49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25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21" xfId="0" applyNumberFormat="1" applyFont="1" applyBorder="1" applyAlignment="1" applyProtection="1">
      <alignment horizontal="center" vertical="center" wrapText="1"/>
      <protection/>
    </xf>
    <xf numFmtId="49" fontId="19" fillId="0" borderId="17" xfId="0" applyNumberFormat="1" applyFont="1" applyBorder="1" applyAlignment="1" applyProtection="1">
      <alignment horizontal="center" vertical="center" wrapText="1"/>
      <protection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19" fillId="28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right"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49" fontId="24" fillId="29" borderId="14" xfId="0" applyNumberFormat="1" applyFont="1" applyFill="1" applyBorder="1" applyAlignment="1" applyProtection="1">
      <alignment horizontal="center" vertical="center" wrapText="1"/>
      <protection/>
    </xf>
    <xf numFmtId="49" fontId="24" fillId="29" borderId="15" xfId="0" applyNumberFormat="1" applyFont="1" applyFill="1" applyBorder="1" applyAlignment="1" applyProtection="1">
      <alignment horizontal="center" vertical="center" wrapText="1"/>
      <protection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49" fontId="19" fillId="25" borderId="14" xfId="0" applyNumberFormat="1" applyFont="1" applyFill="1" applyBorder="1" applyAlignment="1" applyProtection="1">
      <alignment horizontal="center" vertical="center" wrapText="1"/>
      <protection/>
    </xf>
    <xf numFmtId="49" fontId="19" fillId="25" borderId="15" xfId="0" applyNumberFormat="1" applyFont="1" applyFill="1" applyBorder="1" applyAlignment="1" applyProtection="1">
      <alignment horizontal="center" vertical="center" wrapText="1"/>
      <protection/>
    </xf>
    <xf numFmtId="49" fontId="21" fillId="25" borderId="19" xfId="0" applyNumberFormat="1" applyFont="1" applyFill="1" applyBorder="1" applyAlignment="1" applyProtection="1">
      <alignment horizontal="center" vertical="center" wrapText="1"/>
      <protection/>
    </xf>
    <xf numFmtId="49" fontId="21" fillId="25" borderId="21" xfId="0" applyNumberFormat="1" applyFont="1" applyFill="1" applyBorder="1" applyAlignment="1" applyProtection="1">
      <alignment horizontal="center" vertical="center" wrapText="1"/>
      <protection/>
    </xf>
    <xf numFmtId="49" fontId="21" fillId="25" borderId="17" xfId="0" applyNumberFormat="1" applyFont="1" applyFill="1" applyBorder="1" applyAlignment="1" applyProtection="1">
      <alignment horizontal="center" vertical="center" wrapText="1"/>
      <protection/>
    </xf>
    <xf numFmtId="49" fontId="21" fillId="25" borderId="18" xfId="0" applyNumberFormat="1" applyFont="1" applyFill="1" applyBorder="1" applyAlignment="1" applyProtection="1">
      <alignment horizontal="center" vertical="center" wrapText="1"/>
      <protection/>
    </xf>
    <xf numFmtId="49" fontId="21" fillId="25" borderId="12" xfId="0" applyNumberFormat="1" applyFont="1" applyFill="1" applyBorder="1" applyAlignment="1" applyProtection="1">
      <alignment horizontal="center" vertical="center" wrapText="1"/>
      <protection/>
    </xf>
    <xf numFmtId="49" fontId="21" fillId="25" borderId="13" xfId="0" applyNumberFormat="1" applyFont="1" applyFill="1" applyBorder="1" applyAlignment="1" applyProtection="1">
      <alignment horizontal="center" vertical="center" wrapText="1"/>
      <protection/>
    </xf>
    <xf numFmtId="49" fontId="19" fillId="29" borderId="14" xfId="0" applyNumberFormat="1" applyFont="1" applyFill="1" applyBorder="1" applyAlignment="1" applyProtection="1">
      <alignment horizontal="center" vertical="center" wrapText="1"/>
      <protection/>
    </xf>
    <xf numFmtId="49" fontId="19" fillId="29" borderId="15" xfId="0" applyNumberFormat="1" applyFont="1" applyFill="1" applyBorder="1" applyAlignment="1" applyProtection="1">
      <alignment horizontal="center" vertical="center" wrapText="1"/>
      <protection/>
    </xf>
    <xf numFmtId="49" fontId="21" fillId="26" borderId="11" xfId="0" applyNumberFormat="1" applyFont="1" applyFill="1" applyBorder="1" applyAlignment="1" applyProtection="1">
      <alignment horizontal="center" vertical="center" wrapText="1"/>
      <protection/>
    </xf>
    <xf numFmtId="0" fontId="19" fillId="25" borderId="19" xfId="0" applyNumberFormat="1" applyFont="1" applyFill="1" applyBorder="1" applyAlignment="1" applyProtection="1">
      <alignment horizontal="center" vertical="center" wrapText="1"/>
      <protection/>
    </xf>
    <xf numFmtId="0" fontId="19" fillId="25" borderId="21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0" applyNumberFormat="1" applyFont="1" applyFill="1" applyBorder="1" applyAlignment="1" applyProtection="1">
      <alignment horizontal="center" vertical="center" wrapText="1"/>
      <protection/>
    </xf>
    <xf numFmtId="0" fontId="19" fillId="25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zoomScalePageLayoutView="0" workbookViewId="0" topLeftCell="A261">
      <selection activeCell="A1" sqref="A1:J274"/>
    </sheetView>
  </sheetViews>
  <sheetFormatPr defaultColWidth="9.28125" defaultRowHeight="12.75"/>
  <cols>
    <col min="1" max="1" width="4.00390625" style="1" bestFit="1" customWidth="1"/>
    <col min="2" max="2" width="8.28125" style="2" customWidth="1"/>
    <col min="3" max="3" width="38.28125" style="1" customWidth="1"/>
    <col min="4" max="4" width="17.7109375" style="1" customWidth="1"/>
    <col min="5" max="5" width="18.421875" style="1" bestFit="1" customWidth="1"/>
    <col min="6" max="6" width="12.7109375" style="4" customWidth="1"/>
    <col min="7" max="7" width="16.7109375" style="1" customWidth="1"/>
    <col min="8" max="8" width="13.28125" style="1" bestFit="1" customWidth="1"/>
    <col min="9" max="9" width="15.57421875" style="1" customWidth="1"/>
    <col min="10" max="10" width="15.28125" style="1" customWidth="1"/>
    <col min="11" max="11" width="9.28125" style="1" customWidth="1"/>
    <col min="12" max="12" width="9.28125" style="5" customWidth="1"/>
    <col min="13" max="14" width="12.7109375" style="1" bestFit="1" customWidth="1"/>
    <col min="15" max="16384" width="9.28125" style="1" customWidth="1"/>
  </cols>
  <sheetData>
    <row r="1" ht="15">
      <c r="D1" s="3"/>
    </row>
    <row r="3" spans="1:10" ht="30.75" customHeight="1">
      <c r="A3" s="6"/>
      <c r="B3" s="7"/>
      <c r="C3" s="179" t="s">
        <v>238</v>
      </c>
      <c r="D3" s="179"/>
      <c r="E3" s="179"/>
      <c r="F3" s="179"/>
      <c r="G3" s="179"/>
      <c r="H3" s="179"/>
      <c r="I3" s="179"/>
      <c r="J3" s="179"/>
    </row>
    <row r="4" spans="1:10" ht="23.25" customHeight="1">
      <c r="A4" s="6"/>
      <c r="B4" s="7"/>
      <c r="C4" s="183" t="s">
        <v>239</v>
      </c>
      <c r="D4" s="183"/>
      <c r="E4" s="183"/>
      <c r="F4" s="183"/>
      <c r="G4" s="183"/>
      <c r="H4" s="183"/>
      <c r="I4" s="183"/>
      <c r="J4" s="183"/>
    </row>
    <row r="5" spans="1:10" ht="15.75">
      <c r="A5" s="181" t="s">
        <v>178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36" customHeight="1">
      <c r="A6" s="181" t="s">
        <v>0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6" ht="15.75">
      <c r="A7" s="8"/>
      <c r="B7" s="9"/>
      <c r="C7" s="10"/>
      <c r="D7" s="11"/>
      <c r="E7" s="11"/>
      <c r="F7" s="12"/>
    </row>
    <row r="8" spans="1:10" ht="94.5">
      <c r="A8" s="13" t="s">
        <v>1</v>
      </c>
      <c r="B8" s="14" t="s">
        <v>2</v>
      </c>
      <c r="C8" s="15" t="s">
        <v>3</v>
      </c>
      <c r="D8" s="16" t="s">
        <v>4</v>
      </c>
      <c r="E8" s="17" t="s">
        <v>5</v>
      </c>
      <c r="F8" s="18" t="s">
        <v>6</v>
      </c>
      <c r="G8" s="18" t="s">
        <v>66</v>
      </c>
      <c r="H8" s="18" t="s">
        <v>67</v>
      </c>
      <c r="I8" s="18" t="s">
        <v>68</v>
      </c>
      <c r="J8" s="18" t="s">
        <v>69</v>
      </c>
    </row>
    <row r="9" spans="1:10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0" ht="15.75">
      <c r="A10" s="20"/>
      <c r="B10" s="20"/>
      <c r="C10" s="21"/>
      <c r="D10" s="22"/>
      <c r="E10" s="22"/>
      <c r="F10" s="23"/>
      <c r="G10" s="24"/>
      <c r="H10" s="24"/>
      <c r="I10" s="24"/>
      <c r="J10" s="24"/>
    </row>
    <row r="11" spans="1:10" ht="15.75">
      <c r="A11" s="25" t="s">
        <v>7</v>
      </c>
      <c r="B11" s="25" t="s">
        <v>8</v>
      </c>
      <c r="C11" s="26" t="s">
        <v>9</v>
      </c>
      <c r="D11" s="27">
        <f>D13</f>
        <v>144384.86</v>
      </c>
      <c r="E11" s="27">
        <f>E13</f>
        <v>144384.86</v>
      </c>
      <c r="F11" s="28">
        <f>E11/D11</f>
        <v>1</v>
      </c>
      <c r="G11" s="29">
        <f>G13</f>
        <v>0</v>
      </c>
      <c r="H11" s="29">
        <f>H13</f>
        <v>0</v>
      </c>
      <c r="I11" s="29">
        <f>I13</f>
        <v>0</v>
      </c>
      <c r="J11" s="29">
        <f>J13</f>
        <v>0</v>
      </c>
    </row>
    <row r="12" spans="1:10" ht="15.75">
      <c r="A12" s="30"/>
      <c r="B12" s="30"/>
      <c r="C12" s="31"/>
      <c r="D12" s="32"/>
      <c r="E12" s="32"/>
      <c r="F12" s="33"/>
      <c r="G12" s="34"/>
      <c r="H12" s="34"/>
      <c r="I12" s="34"/>
      <c r="J12" s="34"/>
    </row>
    <row r="13" spans="1:10" ht="15">
      <c r="A13" s="35"/>
      <c r="B13" s="35"/>
      <c r="C13" s="36" t="s">
        <v>10</v>
      </c>
      <c r="D13" s="37">
        <f>SUM(D14:D14)</f>
        <v>144384.86</v>
      </c>
      <c r="E13" s="37">
        <f>SUM(E14:E14)</f>
        <v>144384.86</v>
      </c>
      <c r="F13" s="38">
        <f>E13/D13</f>
        <v>1</v>
      </c>
      <c r="G13" s="39">
        <f>G14</f>
        <v>0</v>
      </c>
      <c r="H13" s="39">
        <f>H14</f>
        <v>0</v>
      </c>
      <c r="I13" s="39">
        <f>I14</f>
        <v>0</v>
      </c>
      <c r="J13" s="39">
        <f>J14</f>
        <v>0</v>
      </c>
    </row>
    <row r="14" spans="1:10" ht="90">
      <c r="A14" s="182" t="s">
        <v>11</v>
      </c>
      <c r="B14" s="182"/>
      <c r="C14" s="41" t="s">
        <v>112</v>
      </c>
      <c r="D14" s="82">
        <v>144384.86</v>
      </c>
      <c r="E14" s="82">
        <v>144384.86</v>
      </c>
      <c r="F14" s="42">
        <f>E14/D14</f>
        <v>1</v>
      </c>
      <c r="G14" s="34">
        <v>0</v>
      </c>
      <c r="H14" s="34">
        <v>0</v>
      </c>
      <c r="I14" s="34">
        <v>0</v>
      </c>
      <c r="J14" s="34">
        <v>0</v>
      </c>
    </row>
    <row r="15" spans="1:10" ht="15">
      <c r="A15" s="43"/>
      <c r="B15" s="43"/>
      <c r="C15" s="41"/>
      <c r="D15" s="92"/>
      <c r="E15" s="92"/>
      <c r="F15" s="42"/>
      <c r="G15" s="96"/>
      <c r="H15" s="96"/>
      <c r="I15" s="96"/>
      <c r="J15" s="96"/>
    </row>
    <row r="16" spans="1:10" ht="15.75">
      <c r="A16" s="25" t="s">
        <v>12</v>
      </c>
      <c r="B16" s="25" t="s">
        <v>13</v>
      </c>
      <c r="C16" s="26" t="s">
        <v>14</v>
      </c>
      <c r="D16" s="27">
        <f>D18</f>
        <v>0</v>
      </c>
      <c r="E16" s="27">
        <f>E18</f>
        <v>8042.5</v>
      </c>
      <c r="F16" s="28">
        <v>0</v>
      </c>
      <c r="G16" s="29">
        <f>G18</f>
        <v>0</v>
      </c>
      <c r="H16" s="29">
        <f>H18</f>
        <v>0.19</v>
      </c>
      <c r="I16" s="29">
        <f>I18</f>
        <v>0</v>
      </c>
      <c r="J16" s="29">
        <f>J18</f>
        <v>0</v>
      </c>
    </row>
    <row r="17" spans="1:10" ht="15.75">
      <c r="A17" s="30"/>
      <c r="B17" s="30"/>
      <c r="C17" s="31"/>
      <c r="D17" s="32"/>
      <c r="E17" s="32"/>
      <c r="F17" s="33"/>
      <c r="G17" s="34"/>
      <c r="H17" s="34"/>
      <c r="I17" s="34"/>
      <c r="J17" s="34"/>
    </row>
    <row r="18" spans="1:10" ht="15">
      <c r="A18" s="35"/>
      <c r="B18" s="35"/>
      <c r="C18" s="36" t="s">
        <v>10</v>
      </c>
      <c r="D18" s="37">
        <f>D19</f>
        <v>0</v>
      </c>
      <c r="E18" s="37">
        <f>E19</f>
        <v>8042.5</v>
      </c>
      <c r="F18" s="38">
        <v>0</v>
      </c>
      <c r="G18" s="46">
        <f>G19</f>
        <v>0</v>
      </c>
      <c r="H18" s="46">
        <f>H19</f>
        <v>0.19</v>
      </c>
      <c r="I18" s="46">
        <f>I19</f>
        <v>0</v>
      </c>
      <c r="J18" s="46">
        <f>J19</f>
        <v>0</v>
      </c>
    </row>
    <row r="19" spans="1:10" ht="45" customHeight="1">
      <c r="A19" s="184" t="s">
        <v>11</v>
      </c>
      <c r="B19" s="185"/>
      <c r="C19" s="41" t="s">
        <v>15</v>
      </c>
      <c r="D19" s="82">
        <v>0</v>
      </c>
      <c r="E19" s="82">
        <v>8042.5</v>
      </c>
      <c r="F19" s="42">
        <v>0</v>
      </c>
      <c r="G19" s="34">
        <v>0</v>
      </c>
      <c r="H19" s="34">
        <v>0.19</v>
      </c>
      <c r="I19" s="34">
        <v>0</v>
      </c>
      <c r="J19" s="34">
        <v>0</v>
      </c>
    </row>
    <row r="20" spans="1:10" ht="15">
      <c r="A20" s="48"/>
      <c r="B20" s="48"/>
      <c r="C20" s="44"/>
      <c r="D20" s="93"/>
      <c r="E20" s="93"/>
      <c r="F20" s="42"/>
      <c r="G20" s="96"/>
      <c r="H20" s="96"/>
      <c r="I20" s="96"/>
      <c r="J20" s="96"/>
    </row>
    <row r="21" spans="1:10" ht="15.75">
      <c r="A21" s="25" t="s">
        <v>50</v>
      </c>
      <c r="B21" s="25" t="s">
        <v>51</v>
      </c>
      <c r="C21" s="26" t="s">
        <v>52</v>
      </c>
      <c r="D21" s="27">
        <f>D23+D29</f>
        <v>3996292.25</v>
      </c>
      <c r="E21" s="27">
        <f>E23+E29</f>
        <v>229120.26</v>
      </c>
      <c r="F21" s="28">
        <v>0</v>
      </c>
      <c r="G21" s="29">
        <f>G23+G29</f>
        <v>15852.4</v>
      </c>
      <c r="H21" s="29">
        <f>H23+H29</f>
        <v>0</v>
      </c>
      <c r="I21" s="29">
        <f>I23+I29</f>
        <v>0</v>
      </c>
      <c r="J21" s="29">
        <f>J23+J29</f>
        <v>0</v>
      </c>
    </row>
    <row r="22" spans="1:12" s="3" customFormat="1" ht="15.75">
      <c r="A22" s="49"/>
      <c r="B22" s="49"/>
      <c r="C22" s="50"/>
      <c r="D22" s="104"/>
      <c r="E22" s="104"/>
      <c r="F22" s="99"/>
      <c r="G22" s="52"/>
      <c r="H22" s="52"/>
      <c r="I22" s="52"/>
      <c r="J22" s="52"/>
      <c r="L22" s="53"/>
    </row>
    <row r="23" spans="1:12" s="3" customFormat="1" ht="15.75">
      <c r="A23" s="54"/>
      <c r="B23" s="54"/>
      <c r="C23" s="36" t="s">
        <v>10</v>
      </c>
      <c r="D23" s="37">
        <f>SUM(D24:D27)</f>
        <v>166463.7</v>
      </c>
      <c r="E23" s="37">
        <f>SUM(E24:E27)</f>
        <v>229120.26</v>
      </c>
      <c r="F23" s="100">
        <v>0</v>
      </c>
      <c r="G23" s="37">
        <f>SUM(G24:G27)</f>
        <v>15852.4</v>
      </c>
      <c r="H23" s="37">
        <f>SUM(H24:H27)</f>
        <v>0</v>
      </c>
      <c r="I23" s="37">
        <f>SUM(I24:I27)</f>
        <v>0</v>
      </c>
      <c r="J23" s="37">
        <f>SUM(J24:J27)</f>
        <v>0</v>
      </c>
      <c r="L23" s="53"/>
    </row>
    <row r="24" spans="1:12" s="3" customFormat="1" ht="60" customHeight="1">
      <c r="A24" s="157" t="s">
        <v>11</v>
      </c>
      <c r="B24" s="158"/>
      <c r="C24" s="102" t="s">
        <v>113</v>
      </c>
      <c r="D24" s="110">
        <v>0</v>
      </c>
      <c r="E24" s="110">
        <v>0</v>
      </c>
      <c r="F24" s="115">
        <v>0</v>
      </c>
      <c r="G24" s="110">
        <v>15852.4</v>
      </c>
      <c r="H24" s="110">
        <v>0</v>
      </c>
      <c r="I24" s="110">
        <v>0</v>
      </c>
      <c r="J24" s="110">
        <v>0</v>
      </c>
      <c r="L24" s="53"/>
    </row>
    <row r="25" spans="1:12" s="3" customFormat="1" ht="60.75" customHeight="1">
      <c r="A25" s="159"/>
      <c r="B25" s="160"/>
      <c r="C25" s="57" t="s">
        <v>117</v>
      </c>
      <c r="D25" s="80">
        <v>15000</v>
      </c>
      <c r="E25" s="58">
        <v>17656.56</v>
      </c>
      <c r="F25" s="56">
        <f aca="true" t="shared" si="0" ref="F25:F33">E25/D25</f>
        <v>1.1771040000000002</v>
      </c>
      <c r="G25" s="52">
        <v>0</v>
      </c>
      <c r="H25" s="52">
        <v>0</v>
      </c>
      <c r="I25" s="52">
        <v>0</v>
      </c>
      <c r="J25" s="52">
        <v>0</v>
      </c>
      <c r="L25" s="53"/>
    </row>
    <row r="26" spans="1:12" s="3" customFormat="1" ht="36" customHeight="1">
      <c r="A26" s="159"/>
      <c r="B26" s="160"/>
      <c r="C26" s="57" t="s">
        <v>122</v>
      </c>
      <c r="D26" s="58">
        <v>1463.7</v>
      </c>
      <c r="E26" s="58">
        <v>1463.7</v>
      </c>
      <c r="F26" s="56">
        <f t="shared" si="0"/>
        <v>1</v>
      </c>
      <c r="G26" s="52">
        <v>0</v>
      </c>
      <c r="H26" s="52">
        <v>0</v>
      </c>
      <c r="I26" s="52">
        <v>0</v>
      </c>
      <c r="J26" s="52">
        <v>0</v>
      </c>
      <c r="L26" s="53"/>
    </row>
    <row r="27" spans="1:12" s="3" customFormat="1" ht="65.25" customHeight="1">
      <c r="A27" s="161"/>
      <c r="B27" s="162"/>
      <c r="C27" s="57" t="s">
        <v>123</v>
      </c>
      <c r="D27" s="58">
        <v>150000</v>
      </c>
      <c r="E27" s="58">
        <v>210000</v>
      </c>
      <c r="F27" s="56">
        <f t="shared" si="0"/>
        <v>1.4</v>
      </c>
      <c r="G27" s="52">
        <v>0</v>
      </c>
      <c r="H27" s="52">
        <v>0</v>
      </c>
      <c r="I27" s="52">
        <v>0</v>
      </c>
      <c r="J27" s="52">
        <v>0</v>
      </c>
      <c r="L27" s="53"/>
    </row>
    <row r="28" spans="1:12" s="3" customFormat="1" ht="15" customHeight="1">
      <c r="A28" s="48"/>
      <c r="B28" s="47"/>
      <c r="C28" s="44"/>
      <c r="D28" s="93"/>
      <c r="E28" s="93"/>
      <c r="F28" s="45"/>
      <c r="G28" s="96"/>
      <c r="H28" s="96"/>
      <c r="I28" s="96"/>
      <c r="J28" s="96"/>
      <c r="L28" s="53"/>
    </row>
    <row r="29" spans="1:12" s="3" customFormat="1" ht="15" customHeight="1">
      <c r="A29" s="64"/>
      <c r="B29" s="35"/>
      <c r="C29" s="36" t="s">
        <v>16</v>
      </c>
      <c r="D29" s="37">
        <f>D30</f>
        <v>3829828.55</v>
      </c>
      <c r="E29" s="37">
        <f>E30</f>
        <v>0</v>
      </c>
      <c r="F29" s="135">
        <f>E29/D29</f>
        <v>0</v>
      </c>
      <c r="G29" s="37">
        <f>G30</f>
        <v>0</v>
      </c>
      <c r="H29" s="37">
        <f>H30</f>
        <v>0</v>
      </c>
      <c r="I29" s="37">
        <f>I30</f>
        <v>0</v>
      </c>
      <c r="J29" s="37">
        <f>J30</f>
        <v>0</v>
      </c>
      <c r="L29" s="53"/>
    </row>
    <row r="30" spans="1:12" s="3" customFormat="1" ht="126.75" customHeight="1">
      <c r="A30" s="157" t="s">
        <v>11</v>
      </c>
      <c r="B30" s="158"/>
      <c r="C30" s="125" t="s">
        <v>228</v>
      </c>
      <c r="D30" s="118">
        <f>SUM(D31:D33)</f>
        <v>3829828.55</v>
      </c>
      <c r="E30" s="118">
        <f>SUM(E31:E33)</f>
        <v>0</v>
      </c>
      <c r="F30" s="56">
        <f t="shared" si="0"/>
        <v>0</v>
      </c>
      <c r="G30" s="118">
        <f>SUM(G31:G33)</f>
        <v>0</v>
      </c>
      <c r="H30" s="118">
        <f>SUM(H31:H33)</f>
        <v>0</v>
      </c>
      <c r="I30" s="118">
        <f>SUM(I31:I33)</f>
        <v>0</v>
      </c>
      <c r="J30" s="118">
        <f>SUM(J31:J33)</f>
        <v>0</v>
      </c>
      <c r="L30" s="53"/>
    </row>
    <row r="31" spans="1:12" s="3" customFormat="1" ht="65.25" customHeight="1">
      <c r="A31" s="159"/>
      <c r="B31" s="160"/>
      <c r="C31" s="57" t="s">
        <v>176</v>
      </c>
      <c r="D31" s="58">
        <v>1694321.43</v>
      </c>
      <c r="E31" s="58">
        <v>0</v>
      </c>
      <c r="F31" s="56">
        <f t="shared" si="0"/>
        <v>0</v>
      </c>
      <c r="G31" s="52">
        <v>0</v>
      </c>
      <c r="H31" s="52">
        <v>0</v>
      </c>
      <c r="I31" s="52">
        <v>0</v>
      </c>
      <c r="J31" s="52">
        <v>0</v>
      </c>
      <c r="L31" s="53"/>
    </row>
    <row r="32" spans="1:12" s="3" customFormat="1" ht="65.25" customHeight="1">
      <c r="A32" s="159"/>
      <c r="B32" s="160"/>
      <c r="C32" s="57" t="s">
        <v>169</v>
      </c>
      <c r="D32" s="58">
        <v>115934.12</v>
      </c>
      <c r="E32" s="58">
        <v>0</v>
      </c>
      <c r="F32" s="56">
        <f t="shared" si="0"/>
        <v>0</v>
      </c>
      <c r="G32" s="52">
        <v>0</v>
      </c>
      <c r="H32" s="52">
        <v>0</v>
      </c>
      <c r="I32" s="52">
        <v>0</v>
      </c>
      <c r="J32" s="52">
        <v>0</v>
      </c>
      <c r="L32" s="53"/>
    </row>
    <row r="33" spans="1:12" s="3" customFormat="1" ht="57.75" customHeight="1">
      <c r="A33" s="161"/>
      <c r="B33" s="162"/>
      <c r="C33" s="125" t="s">
        <v>177</v>
      </c>
      <c r="D33" s="118">
        <v>2019573</v>
      </c>
      <c r="E33" s="118">
        <v>0</v>
      </c>
      <c r="F33" s="56">
        <f t="shared" si="0"/>
        <v>0</v>
      </c>
      <c r="G33" s="118">
        <v>0</v>
      </c>
      <c r="H33" s="118">
        <v>0</v>
      </c>
      <c r="I33" s="118">
        <v>0</v>
      </c>
      <c r="J33" s="118">
        <v>0</v>
      </c>
      <c r="L33" s="53"/>
    </row>
    <row r="34" spans="1:12" s="3" customFormat="1" ht="16.5" customHeight="1">
      <c r="A34" s="55"/>
      <c r="B34" s="55"/>
      <c r="C34" s="57"/>
      <c r="D34" s="95"/>
      <c r="E34" s="95"/>
      <c r="F34" s="51"/>
      <c r="G34" s="97"/>
      <c r="H34" s="97"/>
      <c r="I34" s="97"/>
      <c r="J34" s="97"/>
      <c r="L34" s="53"/>
    </row>
    <row r="35" spans="1:12" s="3" customFormat="1" ht="16.5" customHeight="1">
      <c r="A35" s="25" t="s">
        <v>17</v>
      </c>
      <c r="B35" s="25" t="s">
        <v>58</v>
      </c>
      <c r="C35" s="26" t="s">
        <v>59</v>
      </c>
      <c r="D35" s="27">
        <f aca="true" t="shared" si="1" ref="D35:J35">D37</f>
        <v>3260.12</v>
      </c>
      <c r="E35" s="27">
        <f t="shared" si="1"/>
        <v>900</v>
      </c>
      <c r="F35" s="28">
        <f>0</f>
        <v>0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0</v>
      </c>
      <c r="L35" s="53"/>
    </row>
    <row r="36" spans="1:12" s="3" customFormat="1" ht="15">
      <c r="A36" s="55"/>
      <c r="B36" s="55"/>
      <c r="C36" s="57"/>
      <c r="D36" s="58"/>
      <c r="E36" s="58"/>
      <c r="F36" s="56"/>
      <c r="G36" s="52"/>
      <c r="H36" s="52"/>
      <c r="I36" s="52"/>
      <c r="J36" s="52"/>
      <c r="L36" s="53"/>
    </row>
    <row r="37" spans="1:12" s="3" customFormat="1" ht="16.5" customHeight="1">
      <c r="A37" s="35"/>
      <c r="B37" s="35"/>
      <c r="C37" s="36" t="s">
        <v>10</v>
      </c>
      <c r="D37" s="37">
        <f>D38+D39</f>
        <v>3260.12</v>
      </c>
      <c r="E37" s="37">
        <f>E38+E39</f>
        <v>900</v>
      </c>
      <c r="F37" s="137">
        <f>F38</f>
        <v>0</v>
      </c>
      <c r="G37" s="37">
        <f>G38+G39</f>
        <v>0</v>
      </c>
      <c r="H37" s="37">
        <f>H38+H39</f>
        <v>0</v>
      </c>
      <c r="I37" s="37">
        <f>I38+I39</f>
        <v>0</v>
      </c>
      <c r="J37" s="37">
        <f>J38+J39</f>
        <v>0</v>
      </c>
      <c r="L37" s="53"/>
    </row>
    <row r="38" spans="1:12" s="3" customFormat="1" ht="52.5" customHeight="1">
      <c r="A38" s="167" t="s">
        <v>11</v>
      </c>
      <c r="B38" s="168"/>
      <c r="C38" s="81" t="s">
        <v>97</v>
      </c>
      <c r="D38" s="58">
        <v>0</v>
      </c>
      <c r="E38" s="58">
        <v>900</v>
      </c>
      <c r="F38" s="56">
        <v>0</v>
      </c>
      <c r="G38" s="52">
        <v>0</v>
      </c>
      <c r="H38" s="52">
        <v>0</v>
      </c>
      <c r="I38" s="52">
        <v>0</v>
      </c>
      <c r="J38" s="52">
        <v>0</v>
      </c>
      <c r="L38" s="53"/>
    </row>
    <row r="39" spans="1:12" s="3" customFormat="1" ht="106.5" customHeight="1">
      <c r="A39" s="188"/>
      <c r="B39" s="189"/>
      <c r="C39" s="81" t="s">
        <v>212</v>
      </c>
      <c r="D39" s="58">
        <v>3260.12</v>
      </c>
      <c r="E39" s="58">
        <v>0</v>
      </c>
      <c r="F39" s="56">
        <v>0</v>
      </c>
      <c r="G39" s="52">
        <v>0</v>
      </c>
      <c r="H39" s="52">
        <v>0</v>
      </c>
      <c r="I39" s="52">
        <v>0</v>
      </c>
      <c r="J39" s="52">
        <v>0</v>
      </c>
      <c r="L39" s="53"/>
    </row>
    <row r="40" spans="1:12" s="3" customFormat="1" ht="15">
      <c r="A40" s="60"/>
      <c r="B40" s="60"/>
      <c r="C40" s="59"/>
      <c r="D40" s="95"/>
      <c r="E40" s="95"/>
      <c r="F40" s="56"/>
      <c r="G40" s="97"/>
      <c r="H40" s="97"/>
      <c r="I40" s="97"/>
      <c r="J40" s="97"/>
      <c r="L40" s="53"/>
    </row>
    <row r="41" spans="1:12" s="3" customFormat="1" ht="15.75">
      <c r="A41" s="25" t="s">
        <v>19</v>
      </c>
      <c r="B41" s="25">
        <v>700</v>
      </c>
      <c r="C41" s="26" t="s">
        <v>18</v>
      </c>
      <c r="D41" s="27">
        <f>D43+D55</f>
        <v>3059005.1799999997</v>
      </c>
      <c r="E41" s="27">
        <f>E43+E55</f>
        <v>1423840.5999999999</v>
      </c>
      <c r="F41" s="28">
        <f>E41/D41</f>
        <v>0.4654587083765579</v>
      </c>
      <c r="G41" s="27">
        <f>G43+G55</f>
        <v>85265.24</v>
      </c>
      <c r="H41" s="27">
        <f>H43+H55</f>
        <v>11599.51</v>
      </c>
      <c r="I41" s="27">
        <f>I43+I55</f>
        <v>0</v>
      </c>
      <c r="J41" s="27">
        <f>J43+J55</f>
        <v>0</v>
      </c>
      <c r="L41" s="53"/>
    </row>
    <row r="42" spans="1:12" s="3" customFormat="1" ht="17.25" customHeight="1">
      <c r="A42" s="30"/>
      <c r="B42" s="30"/>
      <c r="C42" s="31"/>
      <c r="D42" s="91"/>
      <c r="E42" s="91"/>
      <c r="F42" s="33"/>
      <c r="G42" s="96"/>
      <c r="H42" s="96"/>
      <c r="I42" s="96"/>
      <c r="J42" s="96"/>
      <c r="L42" s="53"/>
    </row>
    <row r="43" spans="1:12" s="3" customFormat="1" ht="15.75">
      <c r="A43" s="61"/>
      <c r="B43" s="35"/>
      <c r="C43" s="36" t="s">
        <v>10</v>
      </c>
      <c r="D43" s="37">
        <f>SUM(D44:D53)</f>
        <v>406078.83999999997</v>
      </c>
      <c r="E43" s="37">
        <f>SUM(E44:E53)</f>
        <v>404655.49</v>
      </c>
      <c r="F43" s="38">
        <f aca="true" t="shared" si="2" ref="F43:F50">E43/D43</f>
        <v>0.9964948924696495</v>
      </c>
      <c r="G43" s="46">
        <f>SUM(G44:G53)</f>
        <v>65704.6</v>
      </c>
      <c r="H43" s="46">
        <f>SUM(H44:H53)</f>
        <v>2566.81</v>
      </c>
      <c r="I43" s="46">
        <f>SUM(I44:I53)</f>
        <v>0</v>
      </c>
      <c r="J43" s="46">
        <f>SUM(J44:J53)</f>
        <v>0</v>
      </c>
      <c r="L43" s="53"/>
    </row>
    <row r="44" spans="1:10" ht="45" customHeight="1">
      <c r="A44" s="171" t="s">
        <v>11</v>
      </c>
      <c r="B44" s="172"/>
      <c r="C44" s="41" t="s">
        <v>54</v>
      </c>
      <c r="D44" s="82">
        <v>30000</v>
      </c>
      <c r="E44" s="82">
        <v>11280.7</v>
      </c>
      <c r="F44" s="42">
        <f t="shared" si="2"/>
        <v>0.3760233333333334</v>
      </c>
      <c r="G44" s="83">
        <v>453.57</v>
      </c>
      <c r="H44" s="83">
        <v>1253.77</v>
      </c>
      <c r="I44" s="34">
        <v>0</v>
      </c>
      <c r="J44" s="34">
        <v>0</v>
      </c>
    </row>
    <row r="45" spans="1:10" ht="35.25" customHeight="1">
      <c r="A45" s="173"/>
      <c r="B45" s="174"/>
      <c r="C45" s="41" t="s">
        <v>46</v>
      </c>
      <c r="D45" s="82">
        <v>4100</v>
      </c>
      <c r="E45" s="82">
        <v>4058.63</v>
      </c>
      <c r="F45" s="42">
        <f t="shared" si="2"/>
        <v>0.989909756097561</v>
      </c>
      <c r="G45" s="83">
        <v>0</v>
      </c>
      <c r="H45" s="83">
        <v>0</v>
      </c>
      <c r="I45" s="34">
        <v>0</v>
      </c>
      <c r="J45" s="34">
        <v>0</v>
      </c>
    </row>
    <row r="46" spans="1:10" ht="33" customHeight="1">
      <c r="A46" s="173"/>
      <c r="B46" s="174"/>
      <c r="C46" s="63" t="s">
        <v>108</v>
      </c>
      <c r="D46" s="82">
        <v>0</v>
      </c>
      <c r="E46" s="82">
        <v>287.6</v>
      </c>
      <c r="F46" s="42">
        <v>0</v>
      </c>
      <c r="G46" s="83">
        <v>0</v>
      </c>
      <c r="H46" s="83">
        <v>0</v>
      </c>
      <c r="I46" s="34">
        <v>0</v>
      </c>
      <c r="J46" s="34">
        <v>0</v>
      </c>
    </row>
    <row r="47" spans="1:10" ht="79.5" customHeight="1">
      <c r="A47" s="173"/>
      <c r="B47" s="174"/>
      <c r="C47" s="41" t="s">
        <v>179</v>
      </c>
      <c r="D47" s="82">
        <v>28218.84</v>
      </c>
      <c r="E47" s="82">
        <v>35120</v>
      </c>
      <c r="F47" s="42">
        <f>E47/D47</f>
        <v>1.2445585998574002</v>
      </c>
      <c r="G47" s="34">
        <v>1737.19</v>
      </c>
      <c r="H47" s="34">
        <v>0</v>
      </c>
      <c r="I47" s="34">
        <v>0</v>
      </c>
      <c r="J47" s="34">
        <v>0</v>
      </c>
    </row>
    <row r="48" spans="1:10" ht="36" customHeight="1">
      <c r="A48" s="173"/>
      <c r="B48" s="174"/>
      <c r="C48" s="41" t="s">
        <v>133</v>
      </c>
      <c r="D48" s="82">
        <v>273325</v>
      </c>
      <c r="E48" s="82">
        <v>246927.95</v>
      </c>
      <c r="F48" s="42">
        <f t="shared" si="2"/>
        <v>0.9034224823927559</v>
      </c>
      <c r="G48" s="83">
        <v>29372.12</v>
      </c>
      <c r="H48" s="83">
        <v>1255</v>
      </c>
      <c r="I48" s="34">
        <v>0</v>
      </c>
      <c r="J48" s="34">
        <v>0</v>
      </c>
    </row>
    <row r="49" spans="1:10" ht="42.75" customHeight="1">
      <c r="A49" s="173"/>
      <c r="B49" s="174"/>
      <c r="C49" s="41" t="s">
        <v>134</v>
      </c>
      <c r="D49" s="82">
        <v>21435</v>
      </c>
      <c r="E49" s="82">
        <v>22706.39</v>
      </c>
      <c r="F49" s="42">
        <f t="shared" si="2"/>
        <v>1.05931373921157</v>
      </c>
      <c r="G49" s="83">
        <v>144.18</v>
      </c>
      <c r="H49" s="83">
        <v>48.58</v>
      </c>
      <c r="I49" s="34">
        <v>0</v>
      </c>
      <c r="J49" s="34">
        <v>0</v>
      </c>
    </row>
    <row r="50" spans="1:10" ht="30">
      <c r="A50" s="173"/>
      <c r="B50" s="174"/>
      <c r="C50" s="41" t="s">
        <v>135</v>
      </c>
      <c r="D50" s="82">
        <v>44000</v>
      </c>
      <c r="E50" s="82">
        <v>72326.29</v>
      </c>
      <c r="F50" s="42">
        <f t="shared" si="2"/>
        <v>1.643779318181818</v>
      </c>
      <c r="G50" s="34">
        <v>10428.3</v>
      </c>
      <c r="H50" s="34">
        <v>0</v>
      </c>
      <c r="I50" s="34">
        <v>0</v>
      </c>
      <c r="J50" s="34">
        <v>0</v>
      </c>
    </row>
    <row r="51" spans="1:10" ht="15">
      <c r="A51" s="173"/>
      <c r="B51" s="174"/>
      <c r="C51" s="41" t="s">
        <v>136</v>
      </c>
      <c r="D51" s="82">
        <v>0</v>
      </c>
      <c r="E51" s="82">
        <v>2890.93</v>
      </c>
      <c r="F51" s="42">
        <v>0</v>
      </c>
      <c r="G51" s="34">
        <v>23569.24</v>
      </c>
      <c r="H51" s="34">
        <v>9.46</v>
      </c>
      <c r="I51" s="34">
        <v>0</v>
      </c>
      <c r="J51" s="34">
        <v>0</v>
      </c>
    </row>
    <row r="52" spans="1:10" ht="45">
      <c r="A52" s="173"/>
      <c r="B52" s="174"/>
      <c r="C52" s="63" t="s">
        <v>137</v>
      </c>
      <c r="D52" s="119">
        <v>5000</v>
      </c>
      <c r="E52" s="120">
        <v>7257</v>
      </c>
      <c r="F52" s="42">
        <f>E52/D52</f>
        <v>1.4514</v>
      </c>
      <c r="G52" s="34">
        <v>0</v>
      </c>
      <c r="H52" s="34">
        <v>0</v>
      </c>
      <c r="I52" s="34">
        <v>0</v>
      </c>
      <c r="J52" s="34">
        <v>0</v>
      </c>
    </row>
    <row r="53" spans="1:10" ht="45">
      <c r="A53" s="175"/>
      <c r="B53" s="176"/>
      <c r="C53" s="63" t="s">
        <v>180</v>
      </c>
      <c r="D53" s="119">
        <v>0</v>
      </c>
      <c r="E53" s="120">
        <v>1800</v>
      </c>
      <c r="F53" s="42">
        <v>0</v>
      </c>
      <c r="G53" s="34">
        <v>0</v>
      </c>
      <c r="H53" s="34">
        <v>0</v>
      </c>
      <c r="I53" s="34">
        <v>0</v>
      </c>
      <c r="J53" s="34">
        <v>0</v>
      </c>
    </row>
    <row r="54" spans="1:12" ht="15">
      <c r="A54" s="48"/>
      <c r="B54" s="47"/>
      <c r="C54" s="44"/>
      <c r="D54" s="93"/>
      <c r="E54" s="93"/>
      <c r="F54" s="45"/>
      <c r="G54" s="96"/>
      <c r="H54" s="96"/>
      <c r="I54" s="96"/>
      <c r="J54" s="96"/>
      <c r="L54" s="62"/>
    </row>
    <row r="55" spans="1:10" ht="15">
      <c r="A55" s="64"/>
      <c r="B55" s="35"/>
      <c r="C55" s="36" t="s">
        <v>16</v>
      </c>
      <c r="D55" s="37">
        <f>D56+D59</f>
        <v>2652926.34</v>
      </c>
      <c r="E55" s="37">
        <f>E56+E59</f>
        <v>1019185.1099999999</v>
      </c>
      <c r="F55" s="135">
        <f>E55/D55</f>
        <v>0.38417391943117424</v>
      </c>
      <c r="G55" s="37">
        <f>G56+G59</f>
        <v>19560.64</v>
      </c>
      <c r="H55" s="37">
        <f>H56+H59</f>
        <v>9032.7</v>
      </c>
      <c r="I55" s="37">
        <f>I56+I59</f>
        <v>0</v>
      </c>
      <c r="J55" s="37">
        <f>J56+J59</f>
        <v>0</v>
      </c>
    </row>
    <row r="56" spans="1:10" ht="30">
      <c r="A56" s="180" t="s">
        <v>11</v>
      </c>
      <c r="B56" s="180"/>
      <c r="C56" s="41" t="s">
        <v>55</v>
      </c>
      <c r="D56" s="82">
        <f>D57+D58</f>
        <v>652000</v>
      </c>
      <c r="E56" s="82">
        <f>E57+E58</f>
        <v>937880.3799999999</v>
      </c>
      <c r="F56" s="56">
        <f>E56/D56</f>
        <v>1.4384668404907974</v>
      </c>
      <c r="G56" s="34">
        <f>G57+G58</f>
        <v>19560.64</v>
      </c>
      <c r="H56" s="34">
        <f>H57+H58</f>
        <v>9032.7</v>
      </c>
      <c r="I56" s="34">
        <f>I57+I58</f>
        <v>0</v>
      </c>
      <c r="J56" s="34">
        <f>J57+J58</f>
        <v>0</v>
      </c>
    </row>
    <row r="57" spans="1:10" ht="80.25" customHeight="1">
      <c r="A57" s="180"/>
      <c r="B57" s="180"/>
      <c r="C57" s="41" t="s">
        <v>60</v>
      </c>
      <c r="D57" s="82">
        <v>0</v>
      </c>
      <c r="E57" s="82">
        <v>32264.44</v>
      </c>
      <c r="F57" s="56">
        <v>0</v>
      </c>
      <c r="G57" s="34">
        <v>19560.64</v>
      </c>
      <c r="H57" s="34">
        <v>508.6</v>
      </c>
      <c r="I57" s="34">
        <v>0</v>
      </c>
      <c r="J57" s="34">
        <v>0</v>
      </c>
    </row>
    <row r="58" spans="1:10" ht="90" customHeight="1">
      <c r="A58" s="180"/>
      <c r="B58" s="180"/>
      <c r="C58" s="41" t="s">
        <v>92</v>
      </c>
      <c r="D58" s="82">
        <v>652000</v>
      </c>
      <c r="E58" s="82">
        <v>905615.94</v>
      </c>
      <c r="F58" s="56">
        <f>E58/D58</f>
        <v>1.3889815030674846</v>
      </c>
      <c r="G58" s="34">
        <v>0</v>
      </c>
      <c r="H58" s="34">
        <v>8524.1</v>
      </c>
      <c r="I58" s="34">
        <v>0</v>
      </c>
      <c r="J58" s="34">
        <v>0</v>
      </c>
    </row>
    <row r="59" spans="1:10" ht="108" customHeight="1">
      <c r="A59" s="180"/>
      <c r="B59" s="180"/>
      <c r="C59" s="41" t="s">
        <v>124</v>
      </c>
      <c r="D59" s="82">
        <f>D60+D61+D62</f>
        <v>2000926.3399999999</v>
      </c>
      <c r="E59" s="82">
        <f>E60+E61+E62</f>
        <v>81304.73</v>
      </c>
      <c r="F59" s="56">
        <f>E59/D59</f>
        <v>0.04063354476107302</v>
      </c>
      <c r="G59" s="82">
        <f>G60+G61+G62</f>
        <v>0</v>
      </c>
      <c r="H59" s="82">
        <f>H60+H61+H62</f>
        <v>0</v>
      </c>
      <c r="I59" s="82">
        <f>I60+I61+I62</f>
        <v>0</v>
      </c>
      <c r="J59" s="82">
        <f>J60+J61+J62</f>
        <v>0</v>
      </c>
    </row>
    <row r="60" spans="1:10" ht="109.5" customHeight="1">
      <c r="A60" s="180"/>
      <c r="B60" s="180"/>
      <c r="C60" s="63" t="s">
        <v>126</v>
      </c>
      <c r="D60" s="82">
        <v>1015465.35</v>
      </c>
      <c r="E60" s="82">
        <v>0</v>
      </c>
      <c r="F60" s="42">
        <f>E60/D60</f>
        <v>0</v>
      </c>
      <c r="G60" s="34">
        <v>0</v>
      </c>
      <c r="H60" s="34">
        <v>0</v>
      </c>
      <c r="I60" s="34">
        <v>0</v>
      </c>
      <c r="J60" s="34">
        <v>0</v>
      </c>
    </row>
    <row r="61" spans="1:10" ht="49.5" customHeight="1">
      <c r="A61" s="180"/>
      <c r="B61" s="180"/>
      <c r="C61" s="126" t="s">
        <v>125</v>
      </c>
      <c r="D61" s="121">
        <v>809346.62</v>
      </c>
      <c r="E61" s="122">
        <v>0</v>
      </c>
      <c r="F61" s="123">
        <f>E61/D61</f>
        <v>0</v>
      </c>
      <c r="G61" s="124">
        <v>0</v>
      </c>
      <c r="H61" s="124">
        <v>0</v>
      </c>
      <c r="I61" s="124">
        <v>0</v>
      </c>
      <c r="J61" s="124">
        <v>0</v>
      </c>
    </row>
    <row r="62" spans="1:10" ht="91.5" customHeight="1">
      <c r="A62" s="180"/>
      <c r="B62" s="180"/>
      <c r="C62" s="126" t="s">
        <v>227</v>
      </c>
      <c r="D62" s="34">
        <v>176114.37</v>
      </c>
      <c r="E62" s="34">
        <v>81304.73</v>
      </c>
      <c r="F62" s="123">
        <f>E62/D62</f>
        <v>0.46165869372272117</v>
      </c>
      <c r="G62" s="34">
        <v>0</v>
      </c>
      <c r="H62" s="34">
        <v>0</v>
      </c>
      <c r="I62" s="34">
        <v>0</v>
      </c>
      <c r="J62" s="34">
        <v>0</v>
      </c>
    </row>
    <row r="63" spans="1:10" ht="15">
      <c r="A63" s="47"/>
      <c r="B63" s="47"/>
      <c r="C63" s="41"/>
      <c r="D63" s="92"/>
      <c r="E63" s="92"/>
      <c r="F63" s="127"/>
      <c r="G63" s="96"/>
      <c r="H63" s="96"/>
      <c r="I63" s="96"/>
      <c r="J63" s="96"/>
    </row>
    <row r="64" spans="1:10" ht="78.75" customHeight="1">
      <c r="A64" s="25" t="s">
        <v>22</v>
      </c>
      <c r="B64" s="25" t="s">
        <v>20</v>
      </c>
      <c r="C64" s="26" t="s">
        <v>21</v>
      </c>
      <c r="D64" s="27">
        <f>D66</f>
        <v>500</v>
      </c>
      <c r="E64" s="27">
        <f>E66</f>
        <v>497.04</v>
      </c>
      <c r="F64" s="28">
        <f>E64/D64</f>
        <v>0.9940800000000001</v>
      </c>
      <c r="G64" s="29">
        <f>G66</f>
        <v>0</v>
      </c>
      <c r="H64" s="29">
        <f>H66</f>
        <v>0</v>
      </c>
      <c r="I64" s="29">
        <f>I66</f>
        <v>0</v>
      </c>
      <c r="J64" s="29">
        <f>J66</f>
        <v>0</v>
      </c>
    </row>
    <row r="65" spans="1:10" ht="15.75">
      <c r="A65" s="30"/>
      <c r="B65" s="30"/>
      <c r="C65" s="31"/>
      <c r="D65" s="32"/>
      <c r="E65" s="82"/>
      <c r="F65" s="99"/>
      <c r="G65" s="34"/>
      <c r="H65" s="34"/>
      <c r="I65" s="34"/>
      <c r="J65" s="34"/>
    </row>
    <row r="66" spans="1:10" ht="15.75">
      <c r="A66" s="35"/>
      <c r="B66" s="35"/>
      <c r="C66" s="36" t="s">
        <v>10</v>
      </c>
      <c r="D66" s="37">
        <f>SUM(D67:D67)</f>
        <v>500</v>
      </c>
      <c r="E66" s="37">
        <f>SUM(E67:E67)</f>
        <v>497.04</v>
      </c>
      <c r="F66" s="100">
        <f>E66/D66</f>
        <v>0.9940800000000001</v>
      </c>
      <c r="G66" s="37">
        <f>SUM(G67:G67)</f>
        <v>0</v>
      </c>
      <c r="H66" s="37">
        <f>SUM(H67:H67)</f>
        <v>0</v>
      </c>
      <c r="I66" s="37">
        <f>SUM(I67:I67)</f>
        <v>0</v>
      </c>
      <c r="J66" s="37">
        <f>SUM(J67:J67)</f>
        <v>0</v>
      </c>
    </row>
    <row r="67" spans="1:10" ht="105" customHeight="1">
      <c r="A67" s="157" t="s">
        <v>11</v>
      </c>
      <c r="B67" s="158"/>
      <c r="C67" s="57" t="s">
        <v>71</v>
      </c>
      <c r="D67" s="58">
        <v>500</v>
      </c>
      <c r="E67" s="58">
        <v>497.04</v>
      </c>
      <c r="F67" s="56">
        <f>E67/D67</f>
        <v>0.9940800000000001</v>
      </c>
      <c r="G67" s="34">
        <v>0</v>
      </c>
      <c r="H67" s="34">
        <v>0</v>
      </c>
      <c r="I67" s="34">
        <v>0</v>
      </c>
      <c r="J67" s="34">
        <v>0</v>
      </c>
    </row>
    <row r="68" spans="1:10" ht="15.75">
      <c r="A68" s="20"/>
      <c r="B68" s="47"/>
      <c r="C68" s="44"/>
      <c r="D68" s="93"/>
      <c r="E68" s="93"/>
      <c r="F68" s="45"/>
      <c r="G68" s="96"/>
      <c r="H68" s="96"/>
      <c r="I68" s="96"/>
      <c r="J68" s="96"/>
    </row>
    <row r="69" spans="1:10" ht="15.75">
      <c r="A69" s="25" t="s">
        <v>24</v>
      </c>
      <c r="B69" s="25">
        <v>750</v>
      </c>
      <c r="C69" s="26" t="s">
        <v>23</v>
      </c>
      <c r="D69" s="27">
        <f>D71</f>
        <v>241434.43</v>
      </c>
      <c r="E69" s="27">
        <f>E71</f>
        <v>214504.84000000003</v>
      </c>
      <c r="F69" s="28">
        <f>E69/D69</f>
        <v>0.888460026185992</v>
      </c>
      <c r="G69" s="29">
        <f>G71</f>
        <v>25422.58</v>
      </c>
      <c r="H69" s="29">
        <f>H71</f>
        <v>0.09000000000000001</v>
      </c>
      <c r="I69" s="29">
        <f>I71</f>
        <v>0</v>
      </c>
      <c r="J69" s="29">
        <f>J71</f>
        <v>0</v>
      </c>
    </row>
    <row r="70" spans="1:10" ht="15.75">
      <c r="A70" s="20"/>
      <c r="B70" s="20"/>
      <c r="C70" s="21"/>
      <c r="D70" s="109"/>
      <c r="E70" s="109"/>
      <c r="F70" s="45"/>
      <c r="G70" s="96"/>
      <c r="H70" s="96"/>
      <c r="I70" s="96"/>
      <c r="J70" s="96"/>
    </row>
    <row r="71" spans="1:10" ht="15">
      <c r="A71" s="35"/>
      <c r="B71" s="35"/>
      <c r="C71" s="36" t="s">
        <v>10</v>
      </c>
      <c r="D71" s="37">
        <f>SUM(D72:D85)</f>
        <v>241434.43</v>
      </c>
      <c r="E71" s="37">
        <f>SUM(E72:E85)</f>
        <v>214504.84000000003</v>
      </c>
      <c r="F71" s="137">
        <f>E71/D71</f>
        <v>0.888460026185992</v>
      </c>
      <c r="G71" s="37">
        <f>SUM(G72:G85)</f>
        <v>25422.58</v>
      </c>
      <c r="H71" s="37">
        <f>SUM(H72:H85)</f>
        <v>0.09000000000000001</v>
      </c>
      <c r="I71" s="37">
        <f>SUM(I72:I85)</f>
        <v>0</v>
      </c>
      <c r="J71" s="37">
        <f>SUM(J72:J85)</f>
        <v>0</v>
      </c>
    </row>
    <row r="72" spans="1:10" ht="90" customHeight="1">
      <c r="A72" s="167" t="s">
        <v>11</v>
      </c>
      <c r="B72" s="168"/>
      <c r="C72" s="41" t="s">
        <v>61</v>
      </c>
      <c r="D72" s="82">
        <v>88464.44</v>
      </c>
      <c r="E72" s="82">
        <v>76331.35</v>
      </c>
      <c r="F72" s="42">
        <f>E72/D72</f>
        <v>0.8628478290259906</v>
      </c>
      <c r="G72" s="34">
        <v>0</v>
      </c>
      <c r="H72" s="34">
        <v>0</v>
      </c>
      <c r="I72" s="34">
        <v>0</v>
      </c>
      <c r="J72" s="34">
        <v>0</v>
      </c>
    </row>
    <row r="73" spans="1:10" ht="107.25" customHeight="1">
      <c r="A73" s="169"/>
      <c r="B73" s="170"/>
      <c r="C73" s="41" t="s">
        <v>70</v>
      </c>
      <c r="D73" s="82">
        <v>0</v>
      </c>
      <c r="E73" s="82">
        <v>18.6</v>
      </c>
      <c r="F73" s="42">
        <v>0</v>
      </c>
      <c r="G73" s="34">
        <v>0</v>
      </c>
      <c r="H73" s="34">
        <v>0</v>
      </c>
      <c r="I73" s="34">
        <v>0</v>
      </c>
      <c r="J73" s="34">
        <v>0</v>
      </c>
    </row>
    <row r="74" spans="1:10" ht="109.5" customHeight="1">
      <c r="A74" s="169"/>
      <c r="B74" s="170"/>
      <c r="C74" s="41" t="s">
        <v>121</v>
      </c>
      <c r="D74" s="82">
        <v>0</v>
      </c>
      <c r="E74" s="82">
        <v>0</v>
      </c>
      <c r="F74" s="42">
        <v>0</v>
      </c>
      <c r="G74" s="34">
        <v>17632.88</v>
      </c>
      <c r="H74" s="34">
        <v>0</v>
      </c>
      <c r="I74" s="34">
        <v>0</v>
      </c>
      <c r="J74" s="34">
        <v>0</v>
      </c>
    </row>
    <row r="75" spans="1:10" ht="73.5" customHeight="1">
      <c r="A75" s="169"/>
      <c r="B75" s="170"/>
      <c r="C75" s="41" t="s">
        <v>127</v>
      </c>
      <c r="D75" s="82">
        <v>0</v>
      </c>
      <c r="E75" s="82">
        <v>5445</v>
      </c>
      <c r="F75" s="42">
        <v>0</v>
      </c>
      <c r="G75" s="34">
        <v>0</v>
      </c>
      <c r="H75" s="34">
        <v>0</v>
      </c>
      <c r="I75" s="34">
        <v>0</v>
      </c>
      <c r="J75" s="34">
        <v>0</v>
      </c>
    </row>
    <row r="76" spans="1:10" ht="46.5" customHeight="1">
      <c r="A76" s="169"/>
      <c r="B76" s="170"/>
      <c r="C76" s="41" t="s">
        <v>181</v>
      </c>
      <c r="D76" s="82">
        <v>0</v>
      </c>
      <c r="E76" s="82">
        <v>2.4</v>
      </c>
      <c r="F76" s="42">
        <v>0</v>
      </c>
      <c r="G76" s="34">
        <v>0</v>
      </c>
      <c r="H76" s="34">
        <v>0</v>
      </c>
      <c r="I76" s="34">
        <v>0</v>
      </c>
      <c r="J76" s="34">
        <v>0</v>
      </c>
    </row>
    <row r="77" spans="1:10" ht="34.5" customHeight="1">
      <c r="A77" s="169"/>
      <c r="B77" s="170"/>
      <c r="C77" s="41" t="s">
        <v>182</v>
      </c>
      <c r="D77" s="82">
        <v>0</v>
      </c>
      <c r="E77" s="82">
        <v>0</v>
      </c>
      <c r="F77" s="42">
        <v>0</v>
      </c>
      <c r="G77" s="34">
        <v>30.16</v>
      </c>
      <c r="H77" s="34">
        <v>0.07</v>
      </c>
      <c r="I77" s="34">
        <v>0</v>
      </c>
      <c r="J77" s="34">
        <v>0</v>
      </c>
    </row>
    <row r="78" spans="1:10" ht="15">
      <c r="A78" s="169"/>
      <c r="B78" s="170"/>
      <c r="C78" s="41" t="s">
        <v>183</v>
      </c>
      <c r="D78" s="82">
        <v>40000</v>
      </c>
      <c r="E78" s="82">
        <v>16697.68</v>
      </c>
      <c r="F78" s="42">
        <f>E78/D78</f>
        <v>0.417442</v>
      </c>
      <c r="G78" s="34">
        <v>58.54</v>
      </c>
      <c r="H78" s="34">
        <v>0</v>
      </c>
      <c r="I78" s="34">
        <v>0</v>
      </c>
      <c r="J78" s="34">
        <v>0</v>
      </c>
    </row>
    <row r="79" spans="1:10" ht="30">
      <c r="A79" s="169"/>
      <c r="B79" s="170"/>
      <c r="C79" s="41" t="s">
        <v>184</v>
      </c>
      <c r="D79" s="82">
        <v>2279.99</v>
      </c>
      <c r="E79" s="82">
        <v>2279.99</v>
      </c>
      <c r="F79" s="42">
        <f>E79/D79</f>
        <v>1</v>
      </c>
      <c r="G79" s="34">
        <v>0</v>
      </c>
      <c r="H79" s="34">
        <v>0</v>
      </c>
      <c r="I79" s="34">
        <v>0</v>
      </c>
      <c r="J79" s="34">
        <v>0</v>
      </c>
    </row>
    <row r="80" spans="1:10" ht="78" customHeight="1">
      <c r="A80" s="169"/>
      <c r="B80" s="170"/>
      <c r="C80" s="41" t="s">
        <v>186</v>
      </c>
      <c r="D80" s="82">
        <v>0</v>
      </c>
      <c r="E80" s="82">
        <v>2762.25</v>
      </c>
      <c r="F80" s="42">
        <v>0</v>
      </c>
      <c r="G80" s="34">
        <v>0</v>
      </c>
      <c r="H80" s="34">
        <v>0</v>
      </c>
      <c r="I80" s="34">
        <v>0</v>
      </c>
      <c r="J80" s="34">
        <v>0</v>
      </c>
    </row>
    <row r="81" spans="1:10" ht="93" customHeight="1">
      <c r="A81" s="169"/>
      <c r="B81" s="170"/>
      <c r="C81" s="41" t="s">
        <v>185</v>
      </c>
      <c r="D81" s="82">
        <v>76560</v>
      </c>
      <c r="E81" s="82">
        <v>82280.81</v>
      </c>
      <c r="F81" s="56">
        <f>E81/D81</f>
        <v>1.074723223615465</v>
      </c>
      <c r="G81" s="34">
        <v>7701</v>
      </c>
      <c r="H81" s="34">
        <v>0.02</v>
      </c>
      <c r="I81" s="34">
        <v>0</v>
      </c>
      <c r="J81" s="34">
        <v>0</v>
      </c>
    </row>
    <row r="82" spans="1:10" ht="76.5" customHeight="1">
      <c r="A82" s="169"/>
      <c r="B82" s="170"/>
      <c r="C82" s="41" t="s">
        <v>213</v>
      </c>
      <c r="D82" s="82">
        <v>6024</v>
      </c>
      <c r="E82" s="82">
        <v>6024</v>
      </c>
      <c r="F82" s="56">
        <f>E82/D82</f>
        <v>1</v>
      </c>
      <c r="G82" s="34">
        <v>0</v>
      </c>
      <c r="H82" s="34">
        <v>0</v>
      </c>
      <c r="I82" s="34">
        <v>0</v>
      </c>
      <c r="J82" s="34">
        <v>0</v>
      </c>
    </row>
    <row r="83" spans="1:10" ht="76.5" customHeight="1">
      <c r="A83" s="169"/>
      <c r="B83" s="170"/>
      <c r="C83" s="41" t="s">
        <v>214</v>
      </c>
      <c r="D83" s="82">
        <v>5280</v>
      </c>
      <c r="E83" s="82">
        <v>5280</v>
      </c>
      <c r="F83" s="56">
        <f>E83/D83</f>
        <v>1</v>
      </c>
      <c r="G83" s="34">
        <v>0</v>
      </c>
      <c r="H83" s="34">
        <v>0</v>
      </c>
      <c r="I83" s="34">
        <v>0</v>
      </c>
      <c r="J83" s="34">
        <v>0</v>
      </c>
    </row>
    <row r="84" spans="1:10" ht="101.25" customHeight="1">
      <c r="A84" s="169"/>
      <c r="B84" s="170"/>
      <c r="C84" s="41" t="s">
        <v>215</v>
      </c>
      <c r="D84" s="82">
        <v>22826</v>
      </c>
      <c r="E84" s="82">
        <v>17326</v>
      </c>
      <c r="F84" s="56">
        <f>E84/D84</f>
        <v>0.75904670113029</v>
      </c>
      <c r="G84" s="34">
        <v>0</v>
      </c>
      <c r="H84" s="34">
        <v>0</v>
      </c>
      <c r="I84" s="34">
        <v>0</v>
      </c>
      <c r="J84" s="34">
        <v>0</v>
      </c>
    </row>
    <row r="85" spans="1:10" ht="22.5" customHeight="1">
      <c r="A85" s="169"/>
      <c r="B85" s="170"/>
      <c r="C85" s="41" t="s">
        <v>209</v>
      </c>
      <c r="D85" s="82">
        <v>0</v>
      </c>
      <c r="E85" s="82">
        <v>56.76</v>
      </c>
      <c r="F85" s="56">
        <v>0</v>
      </c>
      <c r="G85" s="34">
        <v>0</v>
      </c>
      <c r="H85" s="34">
        <v>0</v>
      </c>
      <c r="I85" s="34">
        <v>0</v>
      </c>
      <c r="J85" s="34">
        <v>0</v>
      </c>
    </row>
    <row r="86" spans="1:10" ht="15.75">
      <c r="A86" s="20"/>
      <c r="B86" s="47"/>
      <c r="C86" s="44"/>
      <c r="D86" s="93"/>
      <c r="E86" s="93"/>
      <c r="F86" s="45"/>
      <c r="G86" s="96"/>
      <c r="H86" s="96"/>
      <c r="I86" s="96"/>
      <c r="J86" s="96"/>
    </row>
    <row r="87" spans="1:10" ht="63">
      <c r="A87" s="25" t="s">
        <v>26</v>
      </c>
      <c r="B87" s="25">
        <v>751</v>
      </c>
      <c r="C87" s="26" t="s">
        <v>25</v>
      </c>
      <c r="D87" s="27">
        <f>D89</f>
        <v>81090</v>
      </c>
      <c r="E87" s="27">
        <f>E89</f>
        <v>76840</v>
      </c>
      <c r="F87" s="28">
        <f>E87/D87</f>
        <v>0.9475890985324947</v>
      </c>
      <c r="G87" s="29">
        <f>G89</f>
        <v>0</v>
      </c>
      <c r="H87" s="29">
        <f>H89</f>
        <v>0</v>
      </c>
      <c r="I87" s="29">
        <f>I89</f>
        <v>0</v>
      </c>
      <c r="J87" s="29">
        <f>J89</f>
        <v>0</v>
      </c>
    </row>
    <row r="88" spans="1:10" ht="15.75">
      <c r="A88" s="20"/>
      <c r="B88" s="20"/>
      <c r="C88" s="21"/>
      <c r="D88" s="109"/>
      <c r="E88" s="109"/>
      <c r="F88" s="65"/>
      <c r="G88" s="34"/>
      <c r="H88" s="34"/>
      <c r="I88" s="34"/>
      <c r="J88" s="34"/>
    </row>
    <row r="89" spans="1:10" ht="15">
      <c r="A89" s="35"/>
      <c r="B89" s="35"/>
      <c r="C89" s="36" t="s">
        <v>10</v>
      </c>
      <c r="D89" s="37">
        <f>SUM(D90:D90)</f>
        <v>81090</v>
      </c>
      <c r="E89" s="37">
        <f>SUM(E90:E90)</f>
        <v>76840</v>
      </c>
      <c r="F89" s="38">
        <f>E89/D89</f>
        <v>0.9475890985324947</v>
      </c>
      <c r="G89" s="132">
        <f>SUM(G90:G93)</f>
        <v>0</v>
      </c>
      <c r="H89" s="132">
        <f>SUM(H90:H93)</f>
        <v>0</v>
      </c>
      <c r="I89" s="132">
        <f>SUM(I90:I93)</f>
        <v>0</v>
      </c>
      <c r="J89" s="132">
        <f>SUM(J90:J93)</f>
        <v>0</v>
      </c>
    </row>
    <row r="90" spans="1:10" ht="90" customHeight="1">
      <c r="A90" s="171" t="s">
        <v>11</v>
      </c>
      <c r="B90" s="172"/>
      <c r="C90" s="41" t="s">
        <v>120</v>
      </c>
      <c r="D90" s="82">
        <f>D91+D92+D93</f>
        <v>81090</v>
      </c>
      <c r="E90" s="82">
        <f>E91+E92+E93</f>
        <v>76840</v>
      </c>
      <c r="F90" s="42">
        <f>E90/D90</f>
        <v>0.9475890985324947</v>
      </c>
      <c r="G90" s="34">
        <f>G91+G92+G93</f>
        <v>0</v>
      </c>
      <c r="H90" s="34">
        <f>H91+H92+H93</f>
        <v>0</v>
      </c>
      <c r="I90" s="34">
        <f>I91+I92+I93</f>
        <v>0</v>
      </c>
      <c r="J90" s="34">
        <f>J91+J92+J93</f>
        <v>0</v>
      </c>
    </row>
    <row r="91" spans="1:10" ht="24" customHeight="1">
      <c r="A91" s="173"/>
      <c r="B91" s="174"/>
      <c r="C91" s="41" t="s">
        <v>128</v>
      </c>
      <c r="D91" s="82">
        <v>71477</v>
      </c>
      <c r="E91" s="82">
        <v>71477</v>
      </c>
      <c r="F91" s="42">
        <f>E91/D91</f>
        <v>1</v>
      </c>
      <c r="G91" s="34">
        <v>0</v>
      </c>
      <c r="H91" s="34">
        <v>0</v>
      </c>
      <c r="I91" s="34">
        <v>0</v>
      </c>
      <c r="J91" s="34">
        <v>0</v>
      </c>
    </row>
    <row r="92" spans="1:10" ht="24" customHeight="1">
      <c r="A92" s="173"/>
      <c r="B92" s="174"/>
      <c r="C92" s="41" t="s">
        <v>187</v>
      </c>
      <c r="D92" s="82">
        <v>7013</v>
      </c>
      <c r="E92" s="82">
        <v>2763</v>
      </c>
      <c r="F92" s="42">
        <f>E92/D92</f>
        <v>0.39398260373591903</v>
      </c>
      <c r="G92" s="34">
        <v>0</v>
      </c>
      <c r="H92" s="34">
        <v>0</v>
      </c>
      <c r="I92" s="34">
        <v>0</v>
      </c>
      <c r="J92" s="34">
        <v>0</v>
      </c>
    </row>
    <row r="93" spans="1:10" ht="36" customHeight="1">
      <c r="A93" s="175"/>
      <c r="B93" s="176"/>
      <c r="C93" s="41" t="s">
        <v>188</v>
      </c>
      <c r="D93" s="82">
        <v>2600</v>
      </c>
      <c r="E93" s="82">
        <v>2600</v>
      </c>
      <c r="F93" s="42">
        <f>E93/D93</f>
        <v>1</v>
      </c>
      <c r="G93" s="34">
        <v>0</v>
      </c>
      <c r="H93" s="34">
        <v>0</v>
      </c>
      <c r="I93" s="34">
        <v>0</v>
      </c>
      <c r="J93" s="34">
        <v>0</v>
      </c>
    </row>
    <row r="94" spans="1:10" ht="15.75">
      <c r="A94" s="20"/>
      <c r="B94" s="47"/>
      <c r="C94" s="44"/>
      <c r="D94" s="93"/>
      <c r="E94" s="93"/>
      <c r="F94" s="45"/>
      <c r="G94" s="96"/>
      <c r="H94" s="96"/>
      <c r="I94" s="96"/>
      <c r="J94" s="96"/>
    </row>
    <row r="95" spans="1:10" ht="90" customHeight="1">
      <c r="A95" s="25" t="s">
        <v>28</v>
      </c>
      <c r="B95" s="25" t="s">
        <v>62</v>
      </c>
      <c r="C95" s="26" t="s">
        <v>63</v>
      </c>
      <c r="D95" s="27">
        <f aca="true" t="shared" si="3" ref="D95:J95">D97</f>
        <v>300</v>
      </c>
      <c r="E95" s="27">
        <f t="shared" si="3"/>
        <v>152</v>
      </c>
      <c r="F95" s="28">
        <f>E95/D95</f>
        <v>0.5066666666666667</v>
      </c>
      <c r="G95" s="27">
        <f t="shared" si="3"/>
        <v>0</v>
      </c>
      <c r="H95" s="27">
        <f t="shared" si="3"/>
        <v>0</v>
      </c>
      <c r="I95" s="27">
        <f t="shared" si="3"/>
        <v>0</v>
      </c>
      <c r="J95" s="27">
        <f t="shared" si="3"/>
        <v>0</v>
      </c>
    </row>
    <row r="96" spans="1:10" ht="15.75">
      <c r="A96" s="49"/>
      <c r="B96" s="49"/>
      <c r="C96" s="50"/>
      <c r="D96" s="104"/>
      <c r="E96" s="104"/>
      <c r="F96" s="51"/>
      <c r="G96" s="52"/>
      <c r="H96" s="52"/>
      <c r="I96" s="52"/>
      <c r="J96" s="52"/>
    </row>
    <row r="97" spans="1:10" ht="15.75">
      <c r="A97" s="54"/>
      <c r="B97" s="54"/>
      <c r="C97" s="36" t="s">
        <v>10</v>
      </c>
      <c r="D97" s="37">
        <f>SUM(D98)</f>
        <v>300</v>
      </c>
      <c r="E97" s="37">
        <f>SUM(E98)</f>
        <v>152</v>
      </c>
      <c r="F97" s="38">
        <f>E97/D97</f>
        <v>0.5066666666666667</v>
      </c>
      <c r="G97" s="132">
        <f>G98</f>
        <v>0</v>
      </c>
      <c r="H97" s="132">
        <f>H98</f>
        <v>0</v>
      </c>
      <c r="I97" s="132">
        <f>I98</f>
        <v>0</v>
      </c>
      <c r="J97" s="132">
        <f>J98</f>
        <v>0</v>
      </c>
    </row>
    <row r="98" spans="1:10" ht="108.75" customHeight="1">
      <c r="A98" s="180" t="s">
        <v>11</v>
      </c>
      <c r="B98" s="180"/>
      <c r="C98" s="41" t="s">
        <v>64</v>
      </c>
      <c r="D98" s="58">
        <v>300</v>
      </c>
      <c r="E98" s="58">
        <v>152</v>
      </c>
      <c r="F98" s="56">
        <f>E98/D98</f>
        <v>0.5066666666666667</v>
      </c>
      <c r="G98" s="34">
        <v>0</v>
      </c>
      <c r="H98" s="34">
        <v>0</v>
      </c>
      <c r="I98" s="34">
        <v>0</v>
      </c>
      <c r="J98" s="34">
        <v>0</v>
      </c>
    </row>
    <row r="99" spans="1:10" ht="15.75">
      <c r="A99" s="48"/>
      <c r="B99" s="48"/>
      <c r="C99" s="41"/>
      <c r="D99" s="94"/>
      <c r="E99" s="94"/>
      <c r="F99" s="51"/>
      <c r="G99" s="96"/>
      <c r="H99" s="96"/>
      <c r="I99" s="96"/>
      <c r="J99" s="96"/>
    </row>
    <row r="100" spans="1:10" ht="31.5">
      <c r="A100" s="25" t="s">
        <v>31</v>
      </c>
      <c r="B100" s="25">
        <v>754</v>
      </c>
      <c r="C100" s="26" t="s">
        <v>27</v>
      </c>
      <c r="D100" s="27">
        <f>D102</f>
        <v>13683</v>
      </c>
      <c r="E100" s="27">
        <f>E102</f>
        <v>15718.07</v>
      </c>
      <c r="F100" s="28">
        <f>E100/D100</f>
        <v>1.1487298107140247</v>
      </c>
      <c r="G100" s="29">
        <f>G102</f>
        <v>0</v>
      </c>
      <c r="H100" s="29">
        <f>H102</f>
        <v>0</v>
      </c>
      <c r="I100" s="29">
        <f>I102</f>
        <v>0</v>
      </c>
      <c r="J100" s="29">
        <f>J102</f>
        <v>0</v>
      </c>
    </row>
    <row r="101" spans="1:10" ht="15.75">
      <c r="A101" s="30"/>
      <c r="B101" s="30"/>
      <c r="C101" s="31"/>
      <c r="D101" s="91"/>
      <c r="E101" s="91"/>
      <c r="F101" s="33"/>
      <c r="G101" s="34"/>
      <c r="H101" s="34"/>
      <c r="I101" s="34"/>
      <c r="J101" s="34"/>
    </row>
    <row r="102" spans="1:10" ht="15">
      <c r="A102" s="35"/>
      <c r="B102" s="35"/>
      <c r="C102" s="36" t="s">
        <v>10</v>
      </c>
      <c r="D102" s="37">
        <f>SUM(D103:D105)</f>
        <v>13683</v>
      </c>
      <c r="E102" s="37">
        <f>SUM(E103:E105)</f>
        <v>15718.07</v>
      </c>
      <c r="F102" s="38">
        <f>E102/D102</f>
        <v>1.1487298107140247</v>
      </c>
      <c r="G102" s="37">
        <f>SUM(G103:G105)</f>
        <v>0</v>
      </c>
      <c r="H102" s="37">
        <f>SUM(H103:H105)</f>
        <v>0</v>
      </c>
      <c r="I102" s="37">
        <f>SUM(I103:I105)</f>
        <v>0</v>
      </c>
      <c r="J102" s="37">
        <f>SUM(J103:J105)</f>
        <v>0</v>
      </c>
    </row>
    <row r="103" spans="1:12" s="3" customFormat="1" ht="90.75" customHeight="1">
      <c r="A103" s="163" t="s">
        <v>11</v>
      </c>
      <c r="B103" s="164"/>
      <c r="C103" s="41" t="s">
        <v>138</v>
      </c>
      <c r="D103" s="82">
        <v>900</v>
      </c>
      <c r="E103" s="82">
        <v>900</v>
      </c>
      <c r="F103" s="56">
        <f>E103/D103</f>
        <v>1</v>
      </c>
      <c r="G103" s="34">
        <v>0</v>
      </c>
      <c r="H103" s="34">
        <v>0</v>
      </c>
      <c r="I103" s="34">
        <v>0</v>
      </c>
      <c r="J103" s="34">
        <v>0</v>
      </c>
      <c r="L103" s="53"/>
    </row>
    <row r="104" spans="1:12" s="3" customFormat="1" ht="46.5" customHeight="1">
      <c r="A104" s="165"/>
      <c r="B104" s="166"/>
      <c r="C104" s="41" t="s">
        <v>189</v>
      </c>
      <c r="D104" s="82">
        <v>1400</v>
      </c>
      <c r="E104" s="82">
        <v>1400</v>
      </c>
      <c r="F104" s="56">
        <f>E104/D104</f>
        <v>1</v>
      </c>
      <c r="G104" s="34">
        <v>0</v>
      </c>
      <c r="H104" s="34">
        <v>0</v>
      </c>
      <c r="I104" s="34">
        <v>0</v>
      </c>
      <c r="J104" s="34">
        <v>0</v>
      </c>
      <c r="L104" s="53"/>
    </row>
    <row r="105" spans="1:12" s="3" customFormat="1" ht="54.75" customHeight="1">
      <c r="A105" s="165"/>
      <c r="B105" s="166"/>
      <c r="C105" s="41" t="s">
        <v>190</v>
      </c>
      <c r="D105" s="82">
        <v>11383</v>
      </c>
      <c r="E105" s="82">
        <v>13418.07</v>
      </c>
      <c r="F105" s="56">
        <f>E105/D105</f>
        <v>1.1787815162962312</v>
      </c>
      <c r="G105" s="34">
        <v>0</v>
      </c>
      <c r="H105" s="34">
        <v>0</v>
      </c>
      <c r="I105" s="34">
        <v>0</v>
      </c>
      <c r="J105" s="34">
        <v>0</v>
      </c>
      <c r="L105" s="53"/>
    </row>
    <row r="106" spans="1:10" ht="15">
      <c r="A106" s="55"/>
      <c r="B106" s="40"/>
      <c r="C106" s="111"/>
      <c r="D106" s="92"/>
      <c r="E106" s="92"/>
      <c r="F106" s="42"/>
      <c r="G106" s="96"/>
      <c r="H106" s="96"/>
      <c r="I106" s="96"/>
      <c r="J106" s="96"/>
    </row>
    <row r="107" spans="1:10" ht="105" customHeight="1">
      <c r="A107" s="25" t="s">
        <v>34</v>
      </c>
      <c r="B107" s="25">
        <v>756</v>
      </c>
      <c r="C107" s="26" t="s">
        <v>29</v>
      </c>
      <c r="D107" s="27">
        <f>D109</f>
        <v>18993200</v>
      </c>
      <c r="E107" s="27">
        <f>E109</f>
        <v>19000303.25</v>
      </c>
      <c r="F107" s="28">
        <f>E107/D107</f>
        <v>1.0003739891118926</v>
      </c>
      <c r="G107" s="27">
        <f>G109</f>
        <v>2655548.07</v>
      </c>
      <c r="H107" s="27">
        <f>H109</f>
        <v>25486.35</v>
      </c>
      <c r="I107" s="27">
        <f>I109</f>
        <v>452542.78</v>
      </c>
      <c r="J107" s="27">
        <f>J109</f>
        <v>838058.36</v>
      </c>
    </row>
    <row r="108" spans="1:10" ht="15.75">
      <c r="A108" s="30"/>
      <c r="B108" s="30"/>
      <c r="C108" s="31"/>
      <c r="D108" s="32"/>
      <c r="E108" s="32"/>
      <c r="F108" s="45"/>
      <c r="G108" s="34"/>
      <c r="H108" s="34"/>
      <c r="I108" s="34"/>
      <c r="J108" s="34"/>
    </row>
    <row r="109" spans="1:10" ht="15">
      <c r="A109" s="35"/>
      <c r="B109" s="35"/>
      <c r="C109" s="36" t="s">
        <v>10</v>
      </c>
      <c r="D109" s="37">
        <f>SUM(D110:D140)</f>
        <v>18993200</v>
      </c>
      <c r="E109" s="37">
        <f>SUM(E110:E140)</f>
        <v>19000303.25</v>
      </c>
      <c r="F109" s="38">
        <f>E109/D109</f>
        <v>1.0003739891118926</v>
      </c>
      <c r="G109" s="37">
        <f>SUM(G110:G140)</f>
        <v>2655548.07</v>
      </c>
      <c r="H109" s="37">
        <f>SUM(H110:H140)</f>
        <v>25486.35</v>
      </c>
      <c r="I109" s="37">
        <f>SUM(I110:I140)</f>
        <v>452542.78</v>
      </c>
      <c r="J109" s="37">
        <f>SUM(J110:J140)</f>
        <v>838058.36</v>
      </c>
    </row>
    <row r="110" spans="1:10" ht="60" customHeight="1">
      <c r="A110" s="167" t="s">
        <v>11</v>
      </c>
      <c r="B110" s="168"/>
      <c r="C110" s="41" t="s">
        <v>30</v>
      </c>
      <c r="D110" s="82">
        <v>7000</v>
      </c>
      <c r="E110" s="82">
        <v>3280.29</v>
      </c>
      <c r="F110" s="42">
        <f>E110/D110</f>
        <v>0.46861285714285716</v>
      </c>
      <c r="G110" s="34">
        <v>13945.31</v>
      </c>
      <c r="H110" s="34">
        <v>0</v>
      </c>
      <c r="I110" s="34">
        <v>0</v>
      </c>
      <c r="J110" s="34">
        <v>0</v>
      </c>
    </row>
    <row r="111" spans="1:10" ht="54" customHeight="1">
      <c r="A111" s="169"/>
      <c r="B111" s="170"/>
      <c r="C111" s="41" t="s">
        <v>139</v>
      </c>
      <c r="D111" s="82">
        <v>3620000</v>
      </c>
      <c r="E111" s="82">
        <v>3713885.59</v>
      </c>
      <c r="F111" s="42">
        <f>E111/D111</f>
        <v>1.0259352458563535</v>
      </c>
      <c r="G111" s="34">
        <v>203685.17</v>
      </c>
      <c r="H111" s="34">
        <v>165.49</v>
      </c>
      <c r="I111" s="34">
        <v>138614.38</v>
      </c>
      <c r="J111" s="34">
        <v>806222.91</v>
      </c>
    </row>
    <row r="112" spans="1:10" ht="45">
      <c r="A112" s="169"/>
      <c r="B112" s="170"/>
      <c r="C112" s="41" t="s">
        <v>140</v>
      </c>
      <c r="D112" s="82">
        <v>11600</v>
      </c>
      <c r="E112" s="82">
        <v>12042</v>
      </c>
      <c r="F112" s="42">
        <f>E112/D112</f>
        <v>1.038103448275862</v>
      </c>
      <c r="G112" s="34">
        <v>0</v>
      </c>
      <c r="H112" s="34">
        <v>0</v>
      </c>
      <c r="I112" s="34">
        <v>0</v>
      </c>
      <c r="J112" s="34">
        <v>0</v>
      </c>
    </row>
    <row r="113" spans="1:10" ht="45">
      <c r="A113" s="169"/>
      <c r="B113" s="170"/>
      <c r="C113" s="41" t="s">
        <v>141</v>
      </c>
      <c r="D113" s="82">
        <v>200000</v>
      </c>
      <c r="E113" s="82">
        <v>193441</v>
      </c>
      <c r="F113" s="42">
        <f aca="true" t="shared" si="4" ref="F113:F139">E113/D113</f>
        <v>0.967205</v>
      </c>
      <c r="G113" s="34">
        <v>0</v>
      </c>
      <c r="H113" s="34">
        <v>31</v>
      </c>
      <c r="I113" s="34">
        <v>0</v>
      </c>
      <c r="J113" s="34">
        <v>0</v>
      </c>
    </row>
    <row r="114" spans="1:10" ht="60">
      <c r="A114" s="169"/>
      <c r="B114" s="170"/>
      <c r="C114" s="41" t="s">
        <v>142</v>
      </c>
      <c r="D114" s="82">
        <v>32000</v>
      </c>
      <c r="E114" s="82">
        <v>36463</v>
      </c>
      <c r="F114" s="42">
        <f t="shared" si="4"/>
        <v>1.13946875</v>
      </c>
      <c r="G114" s="34">
        <v>884</v>
      </c>
      <c r="H114" s="34">
        <v>468</v>
      </c>
      <c r="I114" s="34">
        <v>23309.64</v>
      </c>
      <c r="J114" s="34">
        <v>1965</v>
      </c>
    </row>
    <row r="115" spans="1:10" ht="54" customHeight="1">
      <c r="A115" s="169"/>
      <c r="B115" s="170"/>
      <c r="C115" s="41" t="s">
        <v>143</v>
      </c>
      <c r="D115" s="82">
        <v>2675151</v>
      </c>
      <c r="E115" s="82">
        <v>2669871</v>
      </c>
      <c r="F115" s="42">
        <f>E115/D115</f>
        <v>0.9980262796380466</v>
      </c>
      <c r="G115" s="34">
        <v>0</v>
      </c>
      <c r="H115" s="34">
        <v>0</v>
      </c>
      <c r="I115" s="34">
        <v>0</v>
      </c>
      <c r="J115" s="34">
        <v>0</v>
      </c>
    </row>
    <row r="116" spans="1:10" ht="51" customHeight="1">
      <c r="A116" s="169"/>
      <c r="B116" s="170"/>
      <c r="C116" s="41" t="s">
        <v>144</v>
      </c>
      <c r="D116" s="82">
        <v>0</v>
      </c>
      <c r="E116" s="82">
        <v>1208.53</v>
      </c>
      <c r="F116" s="42">
        <v>0</v>
      </c>
      <c r="G116" s="34">
        <v>268254.1</v>
      </c>
      <c r="H116" s="34">
        <v>0</v>
      </c>
      <c r="I116" s="34">
        <v>0</v>
      </c>
      <c r="J116" s="34">
        <v>0</v>
      </c>
    </row>
    <row r="117" spans="1:10" ht="81" customHeight="1">
      <c r="A117" s="169"/>
      <c r="B117" s="170"/>
      <c r="C117" s="41" t="s">
        <v>145</v>
      </c>
      <c r="D117" s="82">
        <v>0</v>
      </c>
      <c r="E117" s="82">
        <v>208.8</v>
      </c>
      <c r="F117" s="42">
        <v>0</v>
      </c>
      <c r="G117" s="34">
        <v>0</v>
      </c>
      <c r="H117" s="34">
        <v>0</v>
      </c>
      <c r="I117" s="34">
        <v>0</v>
      </c>
      <c r="J117" s="34">
        <v>0</v>
      </c>
    </row>
    <row r="118" spans="1:10" ht="64.5" customHeight="1">
      <c r="A118" s="169"/>
      <c r="B118" s="170"/>
      <c r="C118" s="41" t="s">
        <v>146</v>
      </c>
      <c r="D118" s="82">
        <v>2800</v>
      </c>
      <c r="E118" s="82">
        <v>7098.85</v>
      </c>
      <c r="F118" s="42">
        <f>E118/D118</f>
        <v>2.5353035714285714</v>
      </c>
      <c r="G118" s="34">
        <v>0</v>
      </c>
      <c r="H118" s="34">
        <v>0</v>
      </c>
      <c r="I118" s="34">
        <v>0</v>
      </c>
      <c r="J118" s="34">
        <v>0</v>
      </c>
    </row>
    <row r="119" spans="1:10" ht="36" customHeight="1">
      <c r="A119" s="169"/>
      <c r="B119" s="170"/>
      <c r="C119" s="41" t="s">
        <v>147</v>
      </c>
      <c r="D119" s="82">
        <v>2120000</v>
      </c>
      <c r="E119" s="82">
        <v>2171083.33</v>
      </c>
      <c r="F119" s="42">
        <f t="shared" si="4"/>
        <v>1.0240959103773586</v>
      </c>
      <c r="G119" s="34">
        <v>424018.09</v>
      </c>
      <c r="H119" s="34">
        <v>23107.14</v>
      </c>
      <c r="I119" s="34">
        <v>222622.44</v>
      </c>
      <c r="J119" s="34">
        <v>26683.25</v>
      </c>
    </row>
    <row r="120" spans="1:10" ht="30">
      <c r="A120" s="169"/>
      <c r="B120" s="170"/>
      <c r="C120" s="41" t="s">
        <v>148</v>
      </c>
      <c r="D120" s="82">
        <v>121500</v>
      </c>
      <c r="E120" s="82">
        <v>110530.01</v>
      </c>
      <c r="F120" s="42">
        <f t="shared" si="4"/>
        <v>0.9097120164609053</v>
      </c>
      <c r="G120" s="34">
        <v>5785.25</v>
      </c>
      <c r="H120" s="34">
        <v>696.15</v>
      </c>
      <c r="I120" s="34">
        <v>0</v>
      </c>
      <c r="J120" s="34">
        <v>0</v>
      </c>
    </row>
    <row r="121" spans="1:10" ht="30">
      <c r="A121" s="169"/>
      <c r="B121" s="170"/>
      <c r="C121" s="41" t="s">
        <v>149</v>
      </c>
      <c r="D121" s="82">
        <v>10800</v>
      </c>
      <c r="E121" s="82">
        <v>9175.45</v>
      </c>
      <c r="F121" s="42">
        <f t="shared" si="4"/>
        <v>0.8495787037037038</v>
      </c>
      <c r="G121" s="34">
        <v>1037</v>
      </c>
      <c r="H121" s="34">
        <v>155.05</v>
      </c>
      <c r="I121" s="34">
        <v>0</v>
      </c>
      <c r="J121" s="34">
        <v>0</v>
      </c>
    </row>
    <row r="122" spans="1:10" ht="45">
      <c r="A122" s="169"/>
      <c r="B122" s="170"/>
      <c r="C122" s="41" t="s">
        <v>150</v>
      </c>
      <c r="D122" s="82">
        <v>126000</v>
      </c>
      <c r="E122" s="82">
        <v>123275</v>
      </c>
      <c r="F122" s="42">
        <f t="shared" si="4"/>
        <v>0.9783730158730158</v>
      </c>
      <c r="G122" s="34">
        <v>2946</v>
      </c>
      <c r="H122" s="34">
        <v>588.92</v>
      </c>
      <c r="I122" s="34">
        <v>67996.32</v>
      </c>
      <c r="J122" s="34">
        <v>0</v>
      </c>
    </row>
    <row r="123" spans="1:10" ht="25.5" customHeight="1">
      <c r="A123" s="169"/>
      <c r="B123" s="170"/>
      <c r="C123" s="41" t="s">
        <v>151</v>
      </c>
      <c r="D123" s="82">
        <v>50000</v>
      </c>
      <c r="E123" s="82">
        <v>135526.96</v>
      </c>
      <c r="F123" s="42">
        <f t="shared" si="4"/>
        <v>2.7105392</v>
      </c>
      <c r="G123" s="34">
        <v>1236.4</v>
      </c>
      <c r="H123" s="34">
        <v>0</v>
      </c>
      <c r="I123" s="34">
        <v>0</v>
      </c>
      <c r="J123" s="34">
        <v>0</v>
      </c>
    </row>
    <row r="124" spans="1:10" ht="30">
      <c r="A124" s="169"/>
      <c r="B124" s="170"/>
      <c r="C124" s="41" t="s">
        <v>152</v>
      </c>
      <c r="D124" s="82">
        <v>12000</v>
      </c>
      <c r="E124" s="82">
        <v>11565</v>
      </c>
      <c r="F124" s="42">
        <f t="shared" si="4"/>
        <v>0.96375</v>
      </c>
      <c r="G124" s="34">
        <v>0</v>
      </c>
      <c r="H124" s="34">
        <v>0</v>
      </c>
      <c r="I124" s="34">
        <v>0</v>
      </c>
      <c r="J124" s="34">
        <v>0</v>
      </c>
    </row>
    <row r="125" spans="1:10" ht="39" customHeight="1">
      <c r="A125" s="169"/>
      <c r="B125" s="170"/>
      <c r="C125" s="41" t="s">
        <v>153</v>
      </c>
      <c r="D125" s="82">
        <v>200000</v>
      </c>
      <c r="E125" s="82">
        <v>325053.97</v>
      </c>
      <c r="F125" s="42">
        <f t="shared" si="4"/>
        <v>1.6252698499999998</v>
      </c>
      <c r="G125" s="34">
        <v>480.03</v>
      </c>
      <c r="H125" s="34">
        <v>0</v>
      </c>
      <c r="I125" s="34">
        <v>0</v>
      </c>
      <c r="J125" s="34">
        <v>0</v>
      </c>
    </row>
    <row r="126" spans="1:10" ht="36" customHeight="1">
      <c r="A126" s="169"/>
      <c r="B126" s="170"/>
      <c r="C126" s="41" t="s">
        <v>154</v>
      </c>
      <c r="D126" s="82">
        <v>0</v>
      </c>
      <c r="E126" s="82">
        <v>60955.71</v>
      </c>
      <c r="F126" s="42">
        <v>0</v>
      </c>
      <c r="G126" s="34">
        <v>632135.33</v>
      </c>
      <c r="H126" s="34">
        <v>0</v>
      </c>
      <c r="I126" s="34">
        <v>0</v>
      </c>
      <c r="J126" s="34">
        <v>2401.2</v>
      </c>
    </row>
    <row r="127" spans="1:10" ht="49.5" customHeight="1">
      <c r="A127" s="169"/>
      <c r="B127" s="170"/>
      <c r="C127" s="41" t="s">
        <v>155</v>
      </c>
      <c r="D127" s="82">
        <v>5000</v>
      </c>
      <c r="E127" s="82">
        <v>10424.89</v>
      </c>
      <c r="F127" s="42">
        <f>E127/D127</f>
        <v>2.084978</v>
      </c>
      <c r="G127" s="34">
        <v>0</v>
      </c>
      <c r="H127" s="34">
        <v>0</v>
      </c>
      <c r="I127" s="34">
        <v>0</v>
      </c>
      <c r="J127" s="34">
        <v>0</v>
      </c>
    </row>
    <row r="128" spans="1:10" ht="45">
      <c r="A128" s="169"/>
      <c r="B128" s="170"/>
      <c r="C128" s="41" t="s">
        <v>156</v>
      </c>
      <c r="D128" s="82">
        <v>12000</v>
      </c>
      <c r="E128" s="82">
        <v>17065.11</v>
      </c>
      <c r="F128" s="42">
        <f t="shared" si="4"/>
        <v>1.4220925</v>
      </c>
      <c r="G128" s="34">
        <v>0</v>
      </c>
      <c r="H128" s="34">
        <v>0</v>
      </c>
      <c r="I128" s="34">
        <v>0</v>
      </c>
      <c r="J128" s="34">
        <v>786</v>
      </c>
    </row>
    <row r="129" spans="1:10" ht="30">
      <c r="A129" s="169"/>
      <c r="B129" s="170"/>
      <c r="C129" s="41" t="s">
        <v>157</v>
      </c>
      <c r="D129" s="82">
        <v>0</v>
      </c>
      <c r="E129" s="82">
        <v>190.89</v>
      </c>
      <c r="F129" s="42">
        <v>0</v>
      </c>
      <c r="G129" s="34">
        <v>0</v>
      </c>
      <c r="H129" s="34">
        <v>0</v>
      </c>
      <c r="I129" s="34">
        <v>0</v>
      </c>
      <c r="J129" s="34">
        <v>0</v>
      </c>
    </row>
    <row r="130" spans="1:10" ht="15">
      <c r="A130" s="169"/>
      <c r="B130" s="170"/>
      <c r="C130" s="41" t="s">
        <v>98</v>
      </c>
      <c r="D130" s="82">
        <v>35000</v>
      </c>
      <c r="E130" s="82">
        <v>34549.32</v>
      </c>
      <c r="F130" s="42">
        <f t="shared" si="4"/>
        <v>0.9871234285714285</v>
      </c>
      <c r="G130" s="34">
        <v>0</v>
      </c>
      <c r="H130" s="34">
        <v>0</v>
      </c>
      <c r="I130" s="34">
        <v>0</v>
      </c>
      <c r="J130" s="34">
        <v>0</v>
      </c>
    </row>
    <row r="131" spans="1:10" ht="21" customHeight="1">
      <c r="A131" s="169"/>
      <c r="B131" s="170"/>
      <c r="C131" s="41" t="s">
        <v>99</v>
      </c>
      <c r="D131" s="82">
        <v>244500</v>
      </c>
      <c r="E131" s="82">
        <v>176358.1</v>
      </c>
      <c r="F131" s="42">
        <f t="shared" si="4"/>
        <v>0.7213010224948876</v>
      </c>
      <c r="G131" s="34">
        <v>0</v>
      </c>
      <c r="H131" s="34">
        <v>0</v>
      </c>
      <c r="I131" s="34">
        <v>0</v>
      </c>
      <c r="J131" s="34">
        <v>0</v>
      </c>
    </row>
    <row r="132" spans="1:10" ht="30">
      <c r="A132" s="169"/>
      <c r="B132" s="170"/>
      <c r="C132" s="41" t="s">
        <v>100</v>
      </c>
      <c r="D132" s="82">
        <v>220000</v>
      </c>
      <c r="E132" s="82">
        <v>223790.75</v>
      </c>
      <c r="F132" s="42">
        <f t="shared" si="4"/>
        <v>1.0172306818181818</v>
      </c>
      <c r="G132" s="34">
        <v>0</v>
      </c>
      <c r="H132" s="34">
        <v>0</v>
      </c>
      <c r="I132" s="34">
        <v>0</v>
      </c>
      <c r="J132" s="34">
        <v>0</v>
      </c>
    </row>
    <row r="133" spans="1:10" ht="30">
      <c r="A133" s="169"/>
      <c r="B133" s="170"/>
      <c r="C133" s="41" t="s">
        <v>118</v>
      </c>
      <c r="D133" s="82">
        <v>0</v>
      </c>
      <c r="E133" s="82">
        <v>0</v>
      </c>
      <c r="F133" s="42">
        <v>0</v>
      </c>
      <c r="G133" s="83">
        <v>1086704</v>
      </c>
      <c r="H133" s="34">
        <v>0</v>
      </c>
      <c r="I133" s="34">
        <v>0</v>
      </c>
      <c r="J133" s="34">
        <v>0</v>
      </c>
    </row>
    <row r="134" spans="1:10" ht="45">
      <c r="A134" s="169"/>
      <c r="B134" s="170"/>
      <c r="C134" s="41" t="s">
        <v>101</v>
      </c>
      <c r="D134" s="82">
        <v>0</v>
      </c>
      <c r="E134" s="82">
        <v>4557.19</v>
      </c>
      <c r="F134" s="42">
        <v>0</v>
      </c>
      <c r="G134" s="83">
        <v>13981.69</v>
      </c>
      <c r="H134" s="83">
        <v>274.6</v>
      </c>
      <c r="I134" s="83">
        <v>0</v>
      </c>
      <c r="J134" s="83">
        <v>0</v>
      </c>
    </row>
    <row r="135" spans="1:10" ht="45">
      <c r="A135" s="169"/>
      <c r="B135" s="170"/>
      <c r="C135" s="41" t="s">
        <v>102</v>
      </c>
      <c r="D135" s="82">
        <v>36500</v>
      </c>
      <c r="E135" s="82">
        <v>5704.8</v>
      </c>
      <c r="F135" s="42">
        <f>E135/D135</f>
        <v>0.1562958904109589</v>
      </c>
      <c r="G135" s="83">
        <v>455.7</v>
      </c>
      <c r="H135" s="83">
        <v>0</v>
      </c>
      <c r="I135" s="83">
        <v>0</v>
      </c>
      <c r="J135" s="83">
        <v>0</v>
      </c>
    </row>
    <row r="136" spans="1:10" ht="41.25" customHeight="1">
      <c r="A136" s="169"/>
      <c r="B136" s="170"/>
      <c r="C136" s="41" t="s">
        <v>103</v>
      </c>
      <c r="D136" s="82">
        <v>0</v>
      </c>
      <c r="E136" s="82">
        <v>2351.82</v>
      </c>
      <c r="F136" s="42">
        <v>0</v>
      </c>
      <c r="G136" s="83">
        <v>0</v>
      </c>
      <c r="H136" s="83">
        <v>0</v>
      </c>
      <c r="I136" s="83">
        <v>0</v>
      </c>
      <c r="J136" s="83">
        <v>0</v>
      </c>
    </row>
    <row r="137" spans="1:10" ht="50.25" customHeight="1">
      <c r="A137" s="169"/>
      <c r="B137" s="170"/>
      <c r="C137" s="41" t="s">
        <v>129</v>
      </c>
      <c r="D137" s="82">
        <v>0</v>
      </c>
      <c r="E137" s="82">
        <v>518.79</v>
      </c>
      <c r="F137" s="42">
        <v>0</v>
      </c>
      <c r="G137" s="83">
        <v>0</v>
      </c>
      <c r="H137" s="83">
        <v>0</v>
      </c>
      <c r="I137" s="83">
        <v>0</v>
      </c>
      <c r="J137" s="83">
        <v>0</v>
      </c>
    </row>
    <row r="138" spans="1:10" ht="30">
      <c r="A138" s="169"/>
      <c r="B138" s="170"/>
      <c r="C138" s="41" t="s">
        <v>104</v>
      </c>
      <c r="D138" s="82">
        <v>2000</v>
      </c>
      <c r="E138" s="82">
        <v>31.03</v>
      </c>
      <c r="F138" s="42">
        <f t="shared" si="4"/>
        <v>0.015515000000000001</v>
      </c>
      <c r="G138" s="34">
        <v>0</v>
      </c>
      <c r="H138" s="34">
        <v>0</v>
      </c>
      <c r="I138" s="34">
        <v>0</v>
      </c>
      <c r="J138" s="34">
        <v>0</v>
      </c>
    </row>
    <row r="139" spans="1:10" ht="30">
      <c r="A139" s="169"/>
      <c r="B139" s="170"/>
      <c r="C139" s="41" t="s">
        <v>105</v>
      </c>
      <c r="D139" s="82">
        <v>9099349</v>
      </c>
      <c r="E139" s="82">
        <v>8836987</v>
      </c>
      <c r="F139" s="42">
        <f t="shared" si="4"/>
        <v>0.9711669483168521</v>
      </c>
      <c r="G139" s="34">
        <v>0</v>
      </c>
      <c r="H139" s="34">
        <v>0</v>
      </c>
      <c r="I139" s="34">
        <v>0</v>
      </c>
      <c r="J139" s="34">
        <v>0</v>
      </c>
    </row>
    <row r="140" spans="1:10" ht="30">
      <c r="A140" s="169"/>
      <c r="B140" s="170"/>
      <c r="C140" s="41" t="s">
        <v>106</v>
      </c>
      <c r="D140" s="82">
        <v>150000</v>
      </c>
      <c r="E140" s="82">
        <v>103109.07</v>
      </c>
      <c r="F140" s="42">
        <f>E140/D140</f>
        <v>0.6873938</v>
      </c>
      <c r="G140" s="34">
        <v>0</v>
      </c>
      <c r="H140" s="34">
        <v>0</v>
      </c>
      <c r="I140" s="34">
        <v>0</v>
      </c>
      <c r="J140" s="34">
        <v>0</v>
      </c>
    </row>
    <row r="141" spans="1:10" ht="15.75">
      <c r="A141" s="20"/>
      <c r="B141" s="47"/>
      <c r="C141" s="44"/>
      <c r="D141" s="93"/>
      <c r="E141" s="93"/>
      <c r="F141" s="45"/>
      <c r="G141" s="96"/>
      <c r="H141" s="96"/>
      <c r="I141" s="96"/>
      <c r="J141" s="96"/>
    </row>
    <row r="142" spans="1:10" ht="15.75">
      <c r="A142" s="25" t="s">
        <v>36</v>
      </c>
      <c r="B142" s="25">
        <v>758</v>
      </c>
      <c r="C142" s="26" t="s">
        <v>32</v>
      </c>
      <c r="D142" s="27">
        <f>D144+D153</f>
        <v>16352260.58</v>
      </c>
      <c r="E142" s="27">
        <f>E144+E153</f>
        <v>18187042.1</v>
      </c>
      <c r="F142" s="28">
        <f>E142/D142</f>
        <v>1.1122035397505878</v>
      </c>
      <c r="G142" s="29">
        <f>G144+G153</f>
        <v>0</v>
      </c>
      <c r="H142" s="29">
        <f>H144+H153</f>
        <v>0</v>
      </c>
      <c r="I142" s="29">
        <f>I144+I153</f>
        <v>0</v>
      </c>
      <c r="J142" s="29">
        <f>J144+J153</f>
        <v>0</v>
      </c>
    </row>
    <row r="143" spans="1:10" ht="9" customHeight="1">
      <c r="A143" s="30"/>
      <c r="B143" s="30"/>
      <c r="C143" s="31"/>
      <c r="D143" s="32"/>
      <c r="E143" s="32"/>
      <c r="F143" s="33"/>
      <c r="G143" s="34"/>
      <c r="H143" s="34"/>
      <c r="I143" s="34"/>
      <c r="J143" s="34"/>
    </row>
    <row r="144" spans="1:10" ht="15">
      <c r="A144" s="35"/>
      <c r="B144" s="35"/>
      <c r="C144" s="36" t="s">
        <v>10</v>
      </c>
      <c r="D144" s="37">
        <f>SUM(D145:D151)</f>
        <v>14863062.72</v>
      </c>
      <c r="E144" s="37">
        <f>SUM(E145:E151)</f>
        <v>15015168.6</v>
      </c>
      <c r="F144" s="137">
        <f aca="true" t="shared" si="5" ref="F144:F149">E144/D144</f>
        <v>1.0102338180808</v>
      </c>
      <c r="G144" s="37">
        <f>SUM(G145:G151)</f>
        <v>0</v>
      </c>
      <c r="H144" s="37">
        <f>SUM(H145:H151)</f>
        <v>0</v>
      </c>
      <c r="I144" s="37">
        <f>SUM(I145:I151)</f>
        <v>0</v>
      </c>
      <c r="J144" s="37">
        <f>SUM(J145:J151)</f>
        <v>0</v>
      </c>
    </row>
    <row r="145" spans="1:10" ht="51" customHeight="1">
      <c r="A145" s="157" t="s">
        <v>11</v>
      </c>
      <c r="B145" s="158"/>
      <c r="C145" s="57" t="s">
        <v>33</v>
      </c>
      <c r="D145" s="58">
        <v>8821429</v>
      </c>
      <c r="E145" s="58">
        <v>8821429</v>
      </c>
      <c r="F145" s="56">
        <f t="shared" si="5"/>
        <v>1</v>
      </c>
      <c r="G145" s="34">
        <v>0</v>
      </c>
      <c r="H145" s="34">
        <v>0</v>
      </c>
      <c r="I145" s="34">
        <v>0</v>
      </c>
      <c r="J145" s="34">
        <v>0</v>
      </c>
    </row>
    <row r="146" spans="1:10" ht="33.75" customHeight="1">
      <c r="A146" s="159"/>
      <c r="B146" s="160"/>
      <c r="C146" s="133" t="s">
        <v>191</v>
      </c>
      <c r="D146" s="58">
        <v>17423</v>
      </c>
      <c r="E146" s="58">
        <v>17423</v>
      </c>
      <c r="F146" s="56">
        <f t="shared" si="5"/>
        <v>1</v>
      </c>
      <c r="G146" s="34">
        <v>0</v>
      </c>
      <c r="H146" s="34">
        <v>0</v>
      </c>
      <c r="I146" s="34">
        <v>0</v>
      </c>
      <c r="J146" s="34">
        <v>0</v>
      </c>
    </row>
    <row r="147" spans="1:10" ht="30">
      <c r="A147" s="159"/>
      <c r="B147" s="160"/>
      <c r="C147" s="41" t="s">
        <v>192</v>
      </c>
      <c r="D147" s="82">
        <v>5615372</v>
      </c>
      <c r="E147" s="82">
        <v>5615372</v>
      </c>
      <c r="F147" s="42">
        <f t="shared" si="5"/>
        <v>1</v>
      </c>
      <c r="G147" s="83">
        <v>0</v>
      </c>
      <c r="H147" s="83">
        <v>0</v>
      </c>
      <c r="I147" s="83">
        <v>0</v>
      </c>
      <c r="J147" s="83">
        <v>0</v>
      </c>
    </row>
    <row r="148" spans="1:10" ht="30">
      <c r="A148" s="159"/>
      <c r="B148" s="160"/>
      <c r="C148" s="57" t="s">
        <v>193</v>
      </c>
      <c r="D148" s="58">
        <v>166006</v>
      </c>
      <c r="E148" s="58">
        <v>166006</v>
      </c>
      <c r="F148" s="56">
        <f t="shared" si="5"/>
        <v>1</v>
      </c>
      <c r="G148" s="34">
        <v>0</v>
      </c>
      <c r="H148" s="34">
        <v>0</v>
      </c>
      <c r="I148" s="34">
        <v>0</v>
      </c>
      <c r="J148" s="34">
        <v>0</v>
      </c>
    </row>
    <row r="149" spans="1:10" ht="60">
      <c r="A149" s="159"/>
      <c r="B149" s="160"/>
      <c r="C149" s="57" t="s">
        <v>216</v>
      </c>
      <c r="D149" s="58">
        <v>45837.72</v>
      </c>
      <c r="E149" s="58">
        <v>45837.72</v>
      </c>
      <c r="F149" s="56">
        <f t="shared" si="5"/>
        <v>1</v>
      </c>
      <c r="G149" s="34">
        <v>0</v>
      </c>
      <c r="H149" s="34">
        <v>0</v>
      </c>
      <c r="I149" s="34">
        <v>0</v>
      </c>
      <c r="J149" s="34">
        <v>0</v>
      </c>
    </row>
    <row r="150" spans="1:10" ht="45">
      <c r="A150" s="159"/>
      <c r="B150" s="160"/>
      <c r="C150" s="57" t="s">
        <v>217</v>
      </c>
      <c r="D150" s="58">
        <v>0</v>
      </c>
      <c r="E150" s="58">
        <v>24.94</v>
      </c>
      <c r="F150" s="56">
        <v>0</v>
      </c>
      <c r="G150" s="34">
        <v>0</v>
      </c>
      <c r="H150" s="34">
        <v>0</v>
      </c>
      <c r="I150" s="34">
        <v>0</v>
      </c>
      <c r="J150" s="34">
        <v>0</v>
      </c>
    </row>
    <row r="151" spans="1:10" ht="15">
      <c r="A151" s="161"/>
      <c r="B151" s="162"/>
      <c r="C151" s="57" t="s">
        <v>107</v>
      </c>
      <c r="D151" s="58">
        <v>196995</v>
      </c>
      <c r="E151" s="58">
        <v>349075.94</v>
      </c>
      <c r="F151" s="56">
        <v>0</v>
      </c>
      <c r="G151" s="34">
        <v>0</v>
      </c>
      <c r="H151" s="34">
        <v>0</v>
      </c>
      <c r="I151" s="34">
        <v>0</v>
      </c>
      <c r="J151" s="34">
        <v>0</v>
      </c>
    </row>
    <row r="152" spans="1:10" ht="15">
      <c r="A152" s="177"/>
      <c r="B152" s="178"/>
      <c r="C152" s="57"/>
      <c r="D152" s="58"/>
      <c r="E152" s="58"/>
      <c r="F152" s="56"/>
      <c r="G152" s="34"/>
      <c r="H152" s="34"/>
      <c r="I152" s="34"/>
      <c r="J152" s="34"/>
    </row>
    <row r="153" spans="1:10" ht="15">
      <c r="A153" s="198"/>
      <c r="B153" s="199"/>
      <c r="C153" s="36" t="s">
        <v>16</v>
      </c>
      <c r="D153" s="134">
        <f>SUM(D154:D155)</f>
        <v>1489197.86</v>
      </c>
      <c r="E153" s="134">
        <f>SUM(E154:E155)</f>
        <v>3171873.5</v>
      </c>
      <c r="F153" s="135">
        <v>0</v>
      </c>
      <c r="G153" s="136">
        <f>SUM(G154:G155)</f>
        <v>0</v>
      </c>
      <c r="H153" s="136">
        <f>SUM(H154:H155)</f>
        <v>0</v>
      </c>
      <c r="I153" s="136">
        <f>SUM(I154:I155)</f>
        <v>0</v>
      </c>
      <c r="J153" s="136">
        <f>SUM(J154:J155)</f>
        <v>0</v>
      </c>
    </row>
    <row r="154" spans="1:10" ht="61.5" customHeight="1">
      <c r="A154" s="157" t="s">
        <v>11</v>
      </c>
      <c r="B154" s="158"/>
      <c r="C154" s="57" t="s">
        <v>218</v>
      </c>
      <c r="D154" s="58">
        <v>4559.5</v>
      </c>
      <c r="E154" s="58">
        <v>4559.5</v>
      </c>
      <c r="F154" s="56">
        <f>E154/D154</f>
        <v>1</v>
      </c>
      <c r="G154" s="34">
        <v>0</v>
      </c>
      <c r="H154" s="34">
        <v>0</v>
      </c>
      <c r="I154" s="34">
        <v>0</v>
      </c>
      <c r="J154" s="34">
        <v>0</v>
      </c>
    </row>
    <row r="155" spans="1:10" ht="75">
      <c r="A155" s="161"/>
      <c r="B155" s="162"/>
      <c r="C155" s="57" t="s">
        <v>219</v>
      </c>
      <c r="D155" s="58">
        <v>1484638.36</v>
      </c>
      <c r="E155" s="58">
        <v>3167314</v>
      </c>
      <c r="F155" s="56">
        <f>E155/D155</f>
        <v>2.1333909222175826</v>
      </c>
      <c r="G155" s="34">
        <v>0</v>
      </c>
      <c r="H155" s="34">
        <v>0</v>
      </c>
      <c r="I155" s="34">
        <v>0</v>
      </c>
      <c r="J155" s="34">
        <v>0</v>
      </c>
    </row>
    <row r="156" spans="1:10" ht="15">
      <c r="A156" s="60"/>
      <c r="B156" s="60"/>
      <c r="C156" s="57"/>
      <c r="D156" s="95"/>
      <c r="E156" s="95"/>
      <c r="F156" s="56"/>
      <c r="G156" s="96"/>
      <c r="H156" s="96"/>
      <c r="I156" s="96"/>
      <c r="J156" s="96"/>
    </row>
    <row r="157" spans="1:10" ht="15.75">
      <c r="A157" s="25" t="s">
        <v>39</v>
      </c>
      <c r="B157" s="25">
        <v>801</v>
      </c>
      <c r="C157" s="26" t="s">
        <v>35</v>
      </c>
      <c r="D157" s="27">
        <f>D159+D186</f>
        <v>2405326.9699999997</v>
      </c>
      <c r="E157" s="27">
        <f>E159+E186</f>
        <v>2203368.19</v>
      </c>
      <c r="F157" s="28">
        <f>E157/D157</f>
        <v>0.9160368704467652</v>
      </c>
      <c r="G157" s="29">
        <f>G159+G186</f>
        <v>0</v>
      </c>
      <c r="H157" s="29">
        <f>H159+H186</f>
        <v>0</v>
      </c>
      <c r="I157" s="29">
        <f>I159+I186</f>
        <v>0</v>
      </c>
      <c r="J157" s="29">
        <f>J159+J186</f>
        <v>0</v>
      </c>
    </row>
    <row r="158" spans="1:10" ht="15.75">
      <c r="A158" s="30"/>
      <c r="B158" s="30"/>
      <c r="C158" s="31"/>
      <c r="D158" s="32"/>
      <c r="E158" s="32"/>
      <c r="F158" s="42"/>
      <c r="G158" s="34"/>
      <c r="H158" s="34"/>
      <c r="I158" s="34"/>
      <c r="J158" s="34"/>
    </row>
    <row r="159" spans="1:10" ht="15">
      <c r="A159" s="35"/>
      <c r="B159" s="35"/>
      <c r="C159" s="36" t="s">
        <v>10</v>
      </c>
      <c r="D159" s="37">
        <f>SUM(D160:D167)+D171+D172+D173+D174+D175+D176+D177+D178+D179+D180+D181+D182+D183+D184</f>
        <v>2302294.9699999997</v>
      </c>
      <c r="E159" s="37">
        <f>SUM(E160:E167)+E171+E172+E173+E174+E175+E176+E177+E178+E179+E180+E181+E182+E183+E184</f>
        <v>2094732.6600000001</v>
      </c>
      <c r="F159" s="38">
        <f>E159/D159</f>
        <v>0.9098454747525251</v>
      </c>
      <c r="G159" s="37">
        <f>SUM(G160:G184)</f>
        <v>0</v>
      </c>
      <c r="H159" s="37">
        <f>SUM(H160:H184)</f>
        <v>0</v>
      </c>
      <c r="I159" s="37">
        <f>SUM(I160:I184)</f>
        <v>0</v>
      </c>
      <c r="J159" s="37">
        <f>SUM(J160:J184)</f>
        <v>0</v>
      </c>
    </row>
    <row r="160" spans="1:10" ht="71.25" customHeight="1">
      <c r="A160" s="167" t="s">
        <v>11</v>
      </c>
      <c r="B160" s="168"/>
      <c r="C160" s="41" t="s">
        <v>130</v>
      </c>
      <c r="D160" s="82">
        <v>0</v>
      </c>
      <c r="E160" s="82">
        <v>145</v>
      </c>
      <c r="F160" s="42">
        <v>0</v>
      </c>
      <c r="G160" s="34">
        <v>0</v>
      </c>
      <c r="H160" s="34">
        <v>0</v>
      </c>
      <c r="I160" s="34">
        <v>0</v>
      </c>
      <c r="J160" s="34">
        <v>0</v>
      </c>
    </row>
    <row r="161" spans="1:10" ht="53.25" customHeight="1">
      <c r="A161" s="169"/>
      <c r="B161" s="170"/>
      <c r="C161" s="41" t="s">
        <v>131</v>
      </c>
      <c r="D161" s="82">
        <v>0</v>
      </c>
      <c r="E161" s="82">
        <v>137</v>
      </c>
      <c r="F161" s="42">
        <v>0</v>
      </c>
      <c r="G161" s="34">
        <v>0</v>
      </c>
      <c r="H161" s="34">
        <v>0</v>
      </c>
      <c r="I161" s="34">
        <v>0</v>
      </c>
      <c r="J161" s="34">
        <v>0</v>
      </c>
    </row>
    <row r="162" spans="1:10" ht="75">
      <c r="A162" s="169"/>
      <c r="B162" s="170"/>
      <c r="C162" s="84" t="s">
        <v>158</v>
      </c>
      <c r="D162" s="82">
        <v>87000</v>
      </c>
      <c r="E162" s="82">
        <v>57149.7</v>
      </c>
      <c r="F162" s="42">
        <f>E162/D162</f>
        <v>0.6568931034482758</v>
      </c>
      <c r="G162" s="34">
        <v>0</v>
      </c>
      <c r="H162" s="34">
        <v>0</v>
      </c>
      <c r="I162" s="34">
        <v>0</v>
      </c>
      <c r="J162" s="34">
        <v>0</v>
      </c>
    </row>
    <row r="163" spans="1:10" ht="69.75" customHeight="1">
      <c r="A163" s="169"/>
      <c r="B163" s="170"/>
      <c r="C163" s="84" t="s">
        <v>159</v>
      </c>
      <c r="D163" s="82">
        <v>2000</v>
      </c>
      <c r="E163" s="82">
        <v>113.24</v>
      </c>
      <c r="F163" s="42">
        <f>E163/D163</f>
        <v>0.05662</v>
      </c>
      <c r="G163" s="34">
        <v>0</v>
      </c>
      <c r="H163" s="34">
        <v>0</v>
      </c>
      <c r="I163" s="34">
        <v>0</v>
      </c>
      <c r="J163" s="34">
        <v>0</v>
      </c>
    </row>
    <row r="164" spans="1:10" ht="36" customHeight="1">
      <c r="A164" s="169"/>
      <c r="B164" s="170"/>
      <c r="C164" s="84" t="s">
        <v>160</v>
      </c>
      <c r="D164" s="82">
        <v>0</v>
      </c>
      <c r="E164" s="82">
        <v>19026.52</v>
      </c>
      <c r="F164" s="42">
        <v>0</v>
      </c>
      <c r="G164" s="34">
        <v>0</v>
      </c>
      <c r="H164" s="34">
        <v>0</v>
      </c>
      <c r="I164" s="34">
        <v>0</v>
      </c>
      <c r="J164" s="34">
        <v>0</v>
      </c>
    </row>
    <row r="165" spans="1:10" ht="36" customHeight="1">
      <c r="A165" s="169"/>
      <c r="B165" s="170"/>
      <c r="C165" s="84" t="s">
        <v>229</v>
      </c>
      <c r="D165" s="82">
        <v>5982</v>
      </c>
      <c r="E165" s="82">
        <v>0</v>
      </c>
      <c r="F165" s="42">
        <v>0</v>
      </c>
      <c r="G165" s="34">
        <v>0</v>
      </c>
      <c r="H165" s="34">
        <v>0</v>
      </c>
      <c r="I165" s="34">
        <v>0</v>
      </c>
      <c r="J165" s="34">
        <v>0</v>
      </c>
    </row>
    <row r="166" spans="1:10" ht="75" customHeight="1">
      <c r="A166" s="169"/>
      <c r="B166" s="170"/>
      <c r="C166" s="84" t="s">
        <v>231</v>
      </c>
      <c r="D166" s="82">
        <v>0</v>
      </c>
      <c r="E166" s="82">
        <v>99521.9</v>
      </c>
      <c r="F166" s="42">
        <v>0</v>
      </c>
      <c r="G166" s="34">
        <v>0</v>
      </c>
      <c r="H166" s="34">
        <v>0</v>
      </c>
      <c r="I166" s="34">
        <v>0</v>
      </c>
      <c r="J166" s="34">
        <v>0</v>
      </c>
    </row>
    <row r="167" spans="1:10" ht="138" customHeight="1">
      <c r="A167" s="169"/>
      <c r="B167" s="170"/>
      <c r="C167" s="84" t="s">
        <v>232</v>
      </c>
      <c r="D167" s="82">
        <f>D168+D169+D170</f>
        <v>395741.71</v>
      </c>
      <c r="E167" s="82">
        <f>E168+E169+E170</f>
        <v>395741.71</v>
      </c>
      <c r="F167" s="42">
        <f aca="true" t="shared" si="6" ref="F167:F173">E167/D167</f>
        <v>1</v>
      </c>
      <c r="G167" s="34">
        <v>0</v>
      </c>
      <c r="H167" s="34">
        <v>0</v>
      </c>
      <c r="I167" s="34">
        <v>0</v>
      </c>
      <c r="J167" s="34">
        <v>0</v>
      </c>
    </row>
    <row r="168" spans="1:10" ht="54.75" customHeight="1">
      <c r="A168" s="169"/>
      <c r="B168" s="170"/>
      <c r="C168" s="84" t="s">
        <v>170</v>
      </c>
      <c r="D168" s="82">
        <v>59974.75</v>
      </c>
      <c r="E168" s="82">
        <v>59974.75</v>
      </c>
      <c r="F168" s="42">
        <f t="shared" si="6"/>
        <v>1</v>
      </c>
      <c r="G168" s="34">
        <v>0</v>
      </c>
      <c r="H168" s="34">
        <v>0</v>
      </c>
      <c r="I168" s="34">
        <v>0</v>
      </c>
      <c r="J168" s="34">
        <v>0</v>
      </c>
    </row>
    <row r="169" spans="1:10" ht="30" customHeight="1">
      <c r="A169" s="169"/>
      <c r="B169" s="170"/>
      <c r="C169" s="84" t="s">
        <v>171</v>
      </c>
      <c r="D169" s="82">
        <v>54950</v>
      </c>
      <c r="E169" s="82">
        <v>54950</v>
      </c>
      <c r="F169" s="42">
        <f t="shared" si="6"/>
        <v>1</v>
      </c>
      <c r="G169" s="34">
        <v>0</v>
      </c>
      <c r="H169" s="34">
        <v>0</v>
      </c>
      <c r="I169" s="34">
        <v>0</v>
      </c>
      <c r="J169" s="34">
        <v>0</v>
      </c>
    </row>
    <row r="170" spans="1:10" ht="54" customHeight="1">
      <c r="A170" s="169"/>
      <c r="B170" s="170"/>
      <c r="C170" s="84" t="s">
        <v>172</v>
      </c>
      <c r="D170" s="82">
        <v>280816.96</v>
      </c>
      <c r="E170" s="82">
        <v>280816.96</v>
      </c>
      <c r="F170" s="42">
        <f t="shared" si="6"/>
        <v>1</v>
      </c>
      <c r="G170" s="34">
        <v>0</v>
      </c>
      <c r="H170" s="34">
        <v>0</v>
      </c>
      <c r="I170" s="34">
        <v>0</v>
      </c>
      <c r="J170" s="34">
        <v>0</v>
      </c>
    </row>
    <row r="171" spans="1:10" ht="114" customHeight="1">
      <c r="A171" s="169"/>
      <c r="B171" s="170"/>
      <c r="C171" s="102" t="s">
        <v>233</v>
      </c>
      <c r="D171" s="82">
        <v>269354.59</v>
      </c>
      <c r="E171" s="82">
        <v>269354.59</v>
      </c>
      <c r="F171" s="42">
        <f t="shared" si="6"/>
        <v>1</v>
      </c>
      <c r="G171" s="34">
        <v>0</v>
      </c>
      <c r="H171" s="34">
        <v>0</v>
      </c>
      <c r="I171" s="34">
        <v>0</v>
      </c>
      <c r="J171" s="34">
        <v>0</v>
      </c>
    </row>
    <row r="172" spans="1:10" ht="51" customHeight="1">
      <c r="A172" s="169"/>
      <c r="B172" s="170"/>
      <c r="C172" s="84" t="s">
        <v>234</v>
      </c>
      <c r="D172" s="82">
        <v>571780.85</v>
      </c>
      <c r="E172" s="82">
        <v>376968</v>
      </c>
      <c r="F172" s="42">
        <f t="shared" si="6"/>
        <v>0.6592875574619192</v>
      </c>
      <c r="G172" s="34">
        <v>0</v>
      </c>
      <c r="H172" s="34">
        <v>0</v>
      </c>
      <c r="I172" s="34">
        <v>0</v>
      </c>
      <c r="J172" s="34">
        <v>0</v>
      </c>
    </row>
    <row r="173" spans="1:10" ht="132" customHeight="1">
      <c r="A173" s="169"/>
      <c r="B173" s="170"/>
      <c r="C173" s="84" t="s">
        <v>235</v>
      </c>
      <c r="D173" s="82">
        <v>7500</v>
      </c>
      <c r="E173" s="82">
        <v>7500</v>
      </c>
      <c r="F173" s="42">
        <f t="shared" si="6"/>
        <v>1</v>
      </c>
      <c r="G173" s="34">
        <v>0</v>
      </c>
      <c r="H173" s="34">
        <v>0</v>
      </c>
      <c r="I173" s="34">
        <v>0</v>
      </c>
      <c r="J173" s="34">
        <v>0</v>
      </c>
    </row>
    <row r="174" spans="1:10" ht="78" customHeight="1">
      <c r="A174" s="169"/>
      <c r="B174" s="170"/>
      <c r="C174" s="84" t="s">
        <v>236</v>
      </c>
      <c r="D174" s="82">
        <v>0</v>
      </c>
      <c r="E174" s="82">
        <v>4624.79</v>
      </c>
      <c r="F174" s="42">
        <v>0</v>
      </c>
      <c r="G174" s="34">
        <v>0</v>
      </c>
      <c r="H174" s="34">
        <v>0</v>
      </c>
      <c r="I174" s="34">
        <v>0</v>
      </c>
      <c r="J174" s="34">
        <v>0</v>
      </c>
    </row>
    <row r="175" spans="1:10" ht="68.25" customHeight="1">
      <c r="A175" s="169"/>
      <c r="B175" s="170"/>
      <c r="C175" s="84" t="s">
        <v>194</v>
      </c>
      <c r="D175" s="82">
        <v>0</v>
      </c>
      <c r="E175" s="82">
        <v>649</v>
      </c>
      <c r="F175" s="42">
        <v>0</v>
      </c>
      <c r="G175" s="34">
        <v>0</v>
      </c>
      <c r="H175" s="34">
        <v>0</v>
      </c>
      <c r="I175" s="34">
        <v>0</v>
      </c>
      <c r="J175" s="34">
        <v>0</v>
      </c>
    </row>
    <row r="176" spans="1:10" ht="52.5" customHeight="1">
      <c r="A176" s="169"/>
      <c r="B176" s="170"/>
      <c r="C176" s="84" t="s">
        <v>195</v>
      </c>
      <c r="D176" s="82">
        <v>151912.32</v>
      </c>
      <c r="E176" s="82">
        <v>187278.08</v>
      </c>
      <c r="F176" s="42">
        <f>E176/D176</f>
        <v>1.232803764697952</v>
      </c>
      <c r="G176" s="34">
        <v>0</v>
      </c>
      <c r="H176" s="34">
        <v>0</v>
      </c>
      <c r="I176" s="34">
        <v>0</v>
      </c>
      <c r="J176" s="34">
        <v>0</v>
      </c>
    </row>
    <row r="177" spans="1:10" ht="50.25" customHeight="1">
      <c r="A177" s="169"/>
      <c r="B177" s="170"/>
      <c r="C177" s="84" t="s">
        <v>196</v>
      </c>
      <c r="D177" s="82">
        <v>0</v>
      </c>
      <c r="E177" s="82">
        <v>125.22</v>
      </c>
      <c r="F177" s="42">
        <v>0</v>
      </c>
      <c r="G177" s="34">
        <v>0</v>
      </c>
      <c r="H177" s="34">
        <v>0</v>
      </c>
      <c r="I177" s="34">
        <v>0</v>
      </c>
      <c r="J177" s="34">
        <v>0</v>
      </c>
    </row>
    <row r="178" spans="1:10" ht="75">
      <c r="A178" s="169"/>
      <c r="B178" s="170"/>
      <c r="C178" s="84" t="s">
        <v>197</v>
      </c>
      <c r="D178" s="82">
        <v>362949</v>
      </c>
      <c r="E178" s="82">
        <v>362949</v>
      </c>
      <c r="F178" s="42">
        <f>E178/D178</f>
        <v>1</v>
      </c>
      <c r="G178" s="34">
        <v>0</v>
      </c>
      <c r="H178" s="34">
        <v>0</v>
      </c>
      <c r="I178" s="34">
        <v>0</v>
      </c>
      <c r="J178" s="34">
        <v>0</v>
      </c>
    </row>
    <row r="179" spans="1:10" ht="37.5" customHeight="1">
      <c r="A179" s="169"/>
      <c r="B179" s="170"/>
      <c r="C179" s="84" t="s">
        <v>198</v>
      </c>
      <c r="D179" s="82">
        <v>0</v>
      </c>
      <c r="E179" s="82">
        <v>1960.8</v>
      </c>
      <c r="F179" s="42">
        <v>0</v>
      </c>
      <c r="G179" s="34">
        <v>0</v>
      </c>
      <c r="H179" s="34">
        <v>0</v>
      </c>
      <c r="I179" s="34">
        <v>0</v>
      </c>
      <c r="J179" s="34">
        <v>0</v>
      </c>
    </row>
    <row r="180" spans="1:10" ht="30">
      <c r="A180" s="169"/>
      <c r="B180" s="170"/>
      <c r="C180" s="84" t="s">
        <v>199</v>
      </c>
      <c r="D180" s="82">
        <v>310000</v>
      </c>
      <c r="E180" s="82">
        <v>189596</v>
      </c>
      <c r="F180" s="42">
        <f>E180/D180</f>
        <v>0.6116</v>
      </c>
      <c r="G180" s="34">
        <v>0</v>
      </c>
      <c r="H180" s="34">
        <v>0</v>
      </c>
      <c r="I180" s="34">
        <v>0</v>
      </c>
      <c r="J180" s="34">
        <v>0</v>
      </c>
    </row>
    <row r="181" spans="1:10" ht="87" customHeight="1">
      <c r="A181" s="169"/>
      <c r="B181" s="170"/>
      <c r="C181" s="84" t="s">
        <v>200</v>
      </c>
      <c r="D181" s="82">
        <v>7173</v>
      </c>
      <c r="E181" s="82">
        <v>7173</v>
      </c>
      <c r="F181" s="42">
        <f>E181/D181</f>
        <v>1</v>
      </c>
      <c r="G181" s="83">
        <v>0</v>
      </c>
      <c r="H181" s="83">
        <v>0</v>
      </c>
      <c r="I181" s="83">
        <v>0</v>
      </c>
      <c r="J181" s="83">
        <v>0</v>
      </c>
    </row>
    <row r="182" spans="1:10" ht="80.25" customHeight="1">
      <c r="A182" s="128"/>
      <c r="B182" s="129"/>
      <c r="C182" s="84" t="s">
        <v>201</v>
      </c>
      <c r="D182" s="82">
        <v>98901.5</v>
      </c>
      <c r="E182" s="82">
        <v>98872.96</v>
      </c>
      <c r="F182" s="42">
        <f>E182/D182</f>
        <v>0.9997114300592004</v>
      </c>
      <c r="G182" s="83">
        <v>0</v>
      </c>
      <c r="H182" s="83">
        <v>0</v>
      </c>
      <c r="I182" s="83">
        <v>0</v>
      </c>
      <c r="J182" s="83">
        <v>0</v>
      </c>
    </row>
    <row r="183" spans="1:10" ht="80.25" customHeight="1">
      <c r="A183" s="128"/>
      <c r="B183" s="129"/>
      <c r="C183" s="84" t="s">
        <v>220</v>
      </c>
      <c r="D183" s="82">
        <v>20000</v>
      </c>
      <c r="E183" s="82">
        <v>5496.13</v>
      </c>
      <c r="F183" s="42">
        <f>E183/D183</f>
        <v>0.2748065</v>
      </c>
      <c r="G183" s="83">
        <v>0</v>
      </c>
      <c r="H183" s="83">
        <v>0</v>
      </c>
      <c r="I183" s="83">
        <v>0</v>
      </c>
      <c r="J183" s="83">
        <v>0</v>
      </c>
    </row>
    <row r="184" spans="1:10" ht="97.5" customHeight="1">
      <c r="A184" s="128"/>
      <c r="B184" s="129"/>
      <c r="C184" s="84" t="s">
        <v>221</v>
      </c>
      <c r="D184" s="82">
        <v>12000</v>
      </c>
      <c r="E184" s="82">
        <v>10350.02</v>
      </c>
      <c r="F184" s="42">
        <f>E184/D184</f>
        <v>0.8625016666666667</v>
      </c>
      <c r="G184" s="83">
        <v>0</v>
      </c>
      <c r="H184" s="83">
        <v>0</v>
      </c>
      <c r="I184" s="83">
        <v>0</v>
      </c>
      <c r="J184" s="83">
        <v>0</v>
      </c>
    </row>
    <row r="185" spans="1:10" ht="15" customHeight="1">
      <c r="A185" s="43"/>
      <c r="B185" s="43"/>
      <c r="C185" s="84"/>
      <c r="D185" s="92"/>
      <c r="E185" s="92"/>
      <c r="F185" s="42"/>
      <c r="G185" s="83"/>
      <c r="H185" s="83"/>
      <c r="I185" s="83"/>
      <c r="J185" s="83"/>
    </row>
    <row r="186" spans="1:10" ht="15.75">
      <c r="A186" s="54"/>
      <c r="B186" s="35"/>
      <c r="C186" s="36" t="s">
        <v>16</v>
      </c>
      <c r="D186" s="134">
        <f>SUM(D187:D189)</f>
        <v>103032</v>
      </c>
      <c r="E186" s="134">
        <f>SUM(E187:E189)</f>
        <v>108635.53</v>
      </c>
      <c r="F186" s="135">
        <v>0</v>
      </c>
      <c r="G186" s="136">
        <f>SUM(G187:G189)</f>
        <v>0</v>
      </c>
      <c r="H186" s="136">
        <f>SUM(H187:H189)</f>
        <v>0</v>
      </c>
      <c r="I186" s="136">
        <f>SUM(I187:I189)</f>
        <v>0</v>
      </c>
      <c r="J186" s="136">
        <f>SUM(J187:J189)</f>
        <v>0</v>
      </c>
    </row>
    <row r="187" spans="1:10" ht="165">
      <c r="A187" s="157" t="s">
        <v>11</v>
      </c>
      <c r="B187" s="158"/>
      <c r="C187" s="102" t="s">
        <v>222</v>
      </c>
      <c r="D187" s="110">
        <v>30000</v>
      </c>
      <c r="E187" s="110">
        <v>30000</v>
      </c>
      <c r="F187" s="42">
        <f>E187/D187</f>
        <v>1</v>
      </c>
      <c r="G187" s="83">
        <v>0</v>
      </c>
      <c r="H187" s="83">
        <v>0</v>
      </c>
      <c r="I187" s="83">
        <v>0</v>
      </c>
      <c r="J187" s="83">
        <v>0</v>
      </c>
    </row>
    <row r="188" spans="1:10" ht="180">
      <c r="A188" s="159"/>
      <c r="B188" s="160"/>
      <c r="C188" s="102" t="s">
        <v>223</v>
      </c>
      <c r="D188" s="110">
        <v>0</v>
      </c>
      <c r="E188" s="110">
        <v>10000</v>
      </c>
      <c r="F188" s="42">
        <v>0</v>
      </c>
      <c r="G188" s="83">
        <v>0</v>
      </c>
      <c r="H188" s="83">
        <v>0</v>
      </c>
      <c r="I188" s="83">
        <v>0</v>
      </c>
      <c r="J188" s="83">
        <v>0</v>
      </c>
    </row>
    <row r="189" spans="1:10" ht="195">
      <c r="A189" s="161"/>
      <c r="B189" s="162"/>
      <c r="C189" s="84" t="s">
        <v>230</v>
      </c>
      <c r="D189" s="82">
        <v>73032</v>
      </c>
      <c r="E189" s="82">
        <v>68635.53</v>
      </c>
      <c r="F189" s="42">
        <f>E189/D189</f>
        <v>0.9398007722642129</v>
      </c>
      <c r="G189" s="34">
        <v>0</v>
      </c>
      <c r="H189" s="34">
        <v>0</v>
      </c>
      <c r="I189" s="34">
        <v>0</v>
      </c>
      <c r="J189" s="34">
        <v>0</v>
      </c>
    </row>
    <row r="190" spans="1:10" ht="15.75">
      <c r="A190" s="112"/>
      <c r="B190" s="113"/>
      <c r="C190" s="102"/>
      <c r="D190" s="114"/>
      <c r="E190" s="114"/>
      <c r="F190" s="115"/>
      <c r="G190" s="116"/>
      <c r="H190" s="116"/>
      <c r="I190" s="116"/>
      <c r="J190" s="116"/>
    </row>
    <row r="191" spans="1:10" ht="15.75">
      <c r="A191" s="25" t="s">
        <v>41</v>
      </c>
      <c r="B191" s="25" t="s">
        <v>37</v>
      </c>
      <c r="C191" s="26" t="s">
        <v>38</v>
      </c>
      <c r="D191" s="27">
        <f>D193</f>
        <v>1462.5</v>
      </c>
      <c r="E191" s="27">
        <f>E193</f>
        <v>1462.5</v>
      </c>
      <c r="F191" s="28">
        <f>E191/D191</f>
        <v>1</v>
      </c>
      <c r="G191" s="29">
        <f>G193</f>
        <v>0</v>
      </c>
      <c r="H191" s="29">
        <f>H193</f>
        <v>0</v>
      </c>
      <c r="I191" s="29">
        <f>I193</f>
        <v>0</v>
      </c>
      <c r="J191" s="29">
        <f>J193</f>
        <v>0</v>
      </c>
    </row>
    <row r="192" spans="1:10" ht="15.75">
      <c r="A192" s="49"/>
      <c r="B192" s="55"/>
      <c r="C192" s="57"/>
      <c r="D192" s="58"/>
      <c r="E192" s="58"/>
      <c r="F192" s="42"/>
      <c r="G192" s="34"/>
      <c r="H192" s="34"/>
      <c r="I192" s="34"/>
      <c r="J192" s="34"/>
    </row>
    <row r="193" spans="1:10" ht="15.75">
      <c r="A193" s="54"/>
      <c r="B193" s="35"/>
      <c r="C193" s="36" t="s">
        <v>10</v>
      </c>
      <c r="D193" s="37">
        <f>SUM(D194:D194)</f>
        <v>1462.5</v>
      </c>
      <c r="E193" s="37">
        <f>SUM(E194:E194)</f>
        <v>1462.5</v>
      </c>
      <c r="F193" s="38">
        <f>E193/D193</f>
        <v>1</v>
      </c>
      <c r="G193" s="46">
        <f>SUM(G194:G194)</f>
        <v>0</v>
      </c>
      <c r="H193" s="46">
        <f>SUM(H194:H194)</f>
        <v>0</v>
      </c>
      <c r="I193" s="46">
        <f>SUM(I194:I194)</f>
        <v>0</v>
      </c>
      <c r="J193" s="46">
        <f>SUM(J194:J194)</f>
        <v>0</v>
      </c>
    </row>
    <row r="194" spans="1:10" ht="87.75" customHeight="1">
      <c r="A194" s="177" t="s">
        <v>11</v>
      </c>
      <c r="B194" s="178"/>
      <c r="C194" s="57" t="s">
        <v>202</v>
      </c>
      <c r="D194" s="138">
        <v>1462.5</v>
      </c>
      <c r="E194" s="138">
        <v>1462.5</v>
      </c>
      <c r="F194" s="42">
        <f>E194/D194</f>
        <v>1</v>
      </c>
      <c r="G194" s="34">
        <v>0</v>
      </c>
      <c r="H194" s="34">
        <v>0</v>
      </c>
      <c r="I194" s="34">
        <v>0</v>
      </c>
      <c r="J194" s="34">
        <v>0</v>
      </c>
    </row>
    <row r="195" spans="1:10" ht="10.5" customHeight="1">
      <c r="A195" s="20"/>
      <c r="B195" s="47"/>
      <c r="C195" s="41"/>
      <c r="D195" s="93"/>
      <c r="E195" s="93"/>
      <c r="F195" s="45"/>
      <c r="G195" s="96"/>
      <c r="H195" s="96"/>
      <c r="I195" s="96"/>
      <c r="J195" s="96"/>
    </row>
    <row r="196" spans="1:10" ht="90" customHeight="1">
      <c r="A196" s="25" t="s">
        <v>43</v>
      </c>
      <c r="B196" s="25">
        <v>852</v>
      </c>
      <c r="C196" s="26" t="s">
        <v>40</v>
      </c>
      <c r="D196" s="27">
        <f>D198</f>
        <v>710787.52</v>
      </c>
      <c r="E196" s="27">
        <f>E198</f>
        <v>668868.2000000001</v>
      </c>
      <c r="F196" s="28">
        <f>E196/D196</f>
        <v>0.9410241192754764</v>
      </c>
      <c r="G196" s="27">
        <f>G198</f>
        <v>3062.2</v>
      </c>
      <c r="H196" s="27">
        <f>H198</f>
        <v>0</v>
      </c>
      <c r="I196" s="27">
        <f>I198</f>
        <v>0</v>
      </c>
      <c r="J196" s="27">
        <f>J198</f>
        <v>0</v>
      </c>
    </row>
    <row r="197" spans="1:10" ht="15.75">
      <c r="A197" s="66"/>
      <c r="B197" s="66"/>
      <c r="C197" s="67"/>
      <c r="D197" s="104"/>
      <c r="E197" s="104"/>
      <c r="F197" s="56"/>
      <c r="G197" s="34"/>
      <c r="H197" s="34"/>
      <c r="I197" s="34"/>
      <c r="J197" s="34"/>
    </row>
    <row r="198" spans="1:10" ht="15">
      <c r="A198" s="68"/>
      <c r="B198" s="68"/>
      <c r="C198" s="36" t="s">
        <v>10</v>
      </c>
      <c r="D198" s="37">
        <f>SUM(D199:D214)</f>
        <v>710787.52</v>
      </c>
      <c r="E198" s="37">
        <f>SUM(E199:E214)</f>
        <v>668868.2000000001</v>
      </c>
      <c r="F198" s="38">
        <f>E198/D198</f>
        <v>0.9410241192754764</v>
      </c>
      <c r="G198" s="37">
        <f>SUM(G199:G214)</f>
        <v>3062.2</v>
      </c>
      <c r="H198" s="37">
        <f>SUM(H199:H214)</f>
        <v>0</v>
      </c>
      <c r="I198" s="37">
        <f>SUM(I199:I214)</f>
        <v>0</v>
      </c>
      <c r="J198" s="37">
        <f>SUM(J199:J214)</f>
        <v>0</v>
      </c>
    </row>
    <row r="199" spans="1:10" ht="45" customHeight="1">
      <c r="A199" s="201" t="s">
        <v>11</v>
      </c>
      <c r="B199" s="202"/>
      <c r="C199" s="41" t="s">
        <v>56</v>
      </c>
      <c r="D199" s="82">
        <v>19200</v>
      </c>
      <c r="E199" s="58">
        <v>23638.6</v>
      </c>
      <c r="F199" s="42">
        <f>E199/D199</f>
        <v>1.2311770833333333</v>
      </c>
      <c r="G199" s="34">
        <v>0</v>
      </c>
      <c r="H199" s="34">
        <v>0</v>
      </c>
      <c r="I199" s="34">
        <v>0</v>
      </c>
      <c r="J199" s="34">
        <v>0</v>
      </c>
    </row>
    <row r="200" spans="1:10" ht="163.5" customHeight="1">
      <c r="A200" s="203"/>
      <c r="B200" s="204"/>
      <c r="C200" s="41" t="s">
        <v>93</v>
      </c>
      <c r="D200" s="82">
        <v>14467</v>
      </c>
      <c r="E200" s="58">
        <v>14142.74</v>
      </c>
      <c r="F200" s="42">
        <f aca="true" t="shared" si="7" ref="F200:F205">E200/D200</f>
        <v>0.9775862307320108</v>
      </c>
      <c r="G200" s="34">
        <v>0</v>
      </c>
      <c r="H200" s="34">
        <v>0</v>
      </c>
      <c r="I200" s="34">
        <v>0</v>
      </c>
      <c r="J200" s="34">
        <v>0</v>
      </c>
    </row>
    <row r="201" spans="1:10" ht="72" customHeight="1">
      <c r="A201" s="203"/>
      <c r="B201" s="204"/>
      <c r="C201" s="41" t="s">
        <v>237</v>
      </c>
      <c r="D201" s="82">
        <v>2646.52</v>
      </c>
      <c r="E201" s="58">
        <v>2614.23</v>
      </c>
      <c r="F201" s="42">
        <f t="shared" si="7"/>
        <v>0.987799071988876</v>
      </c>
      <c r="G201" s="34">
        <v>0</v>
      </c>
      <c r="H201" s="34">
        <v>0</v>
      </c>
      <c r="I201" s="34">
        <v>0</v>
      </c>
      <c r="J201" s="34">
        <v>0</v>
      </c>
    </row>
    <row r="202" spans="1:10" ht="48.75" customHeight="1">
      <c r="A202" s="203"/>
      <c r="B202" s="204"/>
      <c r="C202" s="41" t="s">
        <v>132</v>
      </c>
      <c r="D202" s="82">
        <v>0</v>
      </c>
      <c r="E202" s="58">
        <v>58.05</v>
      </c>
      <c r="F202" s="42">
        <v>0</v>
      </c>
      <c r="G202" s="34">
        <v>0</v>
      </c>
      <c r="H202" s="34">
        <v>0</v>
      </c>
      <c r="I202" s="34">
        <v>0</v>
      </c>
      <c r="J202" s="34">
        <v>0</v>
      </c>
    </row>
    <row r="203" spans="1:10" ht="35.25" customHeight="1">
      <c r="A203" s="203"/>
      <c r="B203" s="204"/>
      <c r="C203" s="41" t="s">
        <v>161</v>
      </c>
      <c r="D203" s="82">
        <v>1500</v>
      </c>
      <c r="E203" s="58">
        <v>0</v>
      </c>
      <c r="F203" s="42">
        <f t="shared" si="7"/>
        <v>0</v>
      </c>
      <c r="G203" s="34">
        <v>1172</v>
      </c>
      <c r="H203" s="34">
        <v>0</v>
      </c>
      <c r="I203" s="34">
        <v>0</v>
      </c>
      <c r="J203" s="34">
        <v>0</v>
      </c>
    </row>
    <row r="204" spans="1:10" ht="63" customHeight="1">
      <c r="A204" s="203"/>
      <c r="B204" s="204"/>
      <c r="C204" s="41" t="s">
        <v>162</v>
      </c>
      <c r="D204" s="82">
        <v>100979</v>
      </c>
      <c r="E204" s="58">
        <v>97609.01</v>
      </c>
      <c r="F204" s="42">
        <f t="shared" si="7"/>
        <v>0.9666268233989245</v>
      </c>
      <c r="G204" s="34">
        <v>0</v>
      </c>
      <c r="H204" s="34">
        <v>0</v>
      </c>
      <c r="I204" s="34">
        <v>0</v>
      </c>
      <c r="J204" s="34">
        <v>0</v>
      </c>
    </row>
    <row r="205" spans="1:10" ht="34.5" customHeight="1">
      <c r="A205" s="203"/>
      <c r="B205" s="204"/>
      <c r="C205" s="41" t="s">
        <v>76</v>
      </c>
      <c r="D205" s="82">
        <v>1500</v>
      </c>
      <c r="E205" s="58">
        <v>645</v>
      </c>
      <c r="F205" s="42">
        <f t="shared" si="7"/>
        <v>0.43</v>
      </c>
      <c r="G205" s="34">
        <v>0</v>
      </c>
      <c r="H205" s="34">
        <v>0</v>
      </c>
      <c r="I205" s="34">
        <v>0</v>
      </c>
      <c r="J205" s="34">
        <v>0</v>
      </c>
    </row>
    <row r="206" spans="1:10" ht="60">
      <c r="A206" s="203"/>
      <c r="B206" s="204"/>
      <c r="C206" s="41" t="s">
        <v>72</v>
      </c>
      <c r="D206" s="58">
        <v>161159</v>
      </c>
      <c r="E206" s="58">
        <v>157288.78</v>
      </c>
      <c r="F206" s="42">
        <f>E206/D206</f>
        <v>0.9759850830546231</v>
      </c>
      <c r="G206" s="34">
        <v>0</v>
      </c>
      <c r="H206" s="34">
        <v>0</v>
      </c>
      <c r="I206" s="34">
        <v>0</v>
      </c>
      <c r="J206" s="34">
        <v>0</v>
      </c>
    </row>
    <row r="207" spans="1:10" ht="60">
      <c r="A207" s="203"/>
      <c r="B207" s="204"/>
      <c r="C207" s="41" t="s">
        <v>73</v>
      </c>
      <c r="D207" s="58">
        <v>134688</v>
      </c>
      <c r="E207" s="58">
        <v>130264.65</v>
      </c>
      <c r="F207" s="42">
        <f aca="true" t="shared" si="8" ref="F207:F214">E207/D207</f>
        <v>0.9671585441910192</v>
      </c>
      <c r="G207" s="34">
        <v>0</v>
      </c>
      <c r="H207" s="34">
        <v>0</v>
      </c>
      <c r="I207" s="34">
        <v>0</v>
      </c>
      <c r="J207" s="34">
        <v>0</v>
      </c>
    </row>
    <row r="208" spans="1:10" ht="15">
      <c r="A208" s="203"/>
      <c r="B208" s="204"/>
      <c r="C208" s="41" t="s">
        <v>74</v>
      </c>
      <c r="D208" s="58">
        <v>85000</v>
      </c>
      <c r="E208" s="58">
        <v>85202.14</v>
      </c>
      <c r="F208" s="42">
        <f t="shared" si="8"/>
        <v>1.0023781176470588</v>
      </c>
      <c r="G208" s="34">
        <v>0</v>
      </c>
      <c r="H208" s="34">
        <v>0</v>
      </c>
      <c r="I208" s="34">
        <v>0</v>
      </c>
      <c r="J208" s="34">
        <v>0</v>
      </c>
    </row>
    <row r="209" spans="1:10" ht="53.25" customHeight="1">
      <c r="A209" s="203"/>
      <c r="B209" s="204"/>
      <c r="C209" s="41" t="s">
        <v>75</v>
      </c>
      <c r="D209" s="58">
        <v>4000</v>
      </c>
      <c r="E209" s="58">
        <v>135.68</v>
      </c>
      <c r="F209" s="42">
        <f t="shared" si="8"/>
        <v>0.03392</v>
      </c>
      <c r="G209" s="34">
        <v>0</v>
      </c>
      <c r="H209" s="34">
        <v>0</v>
      </c>
      <c r="I209" s="34">
        <v>0</v>
      </c>
      <c r="J209" s="34">
        <v>0</v>
      </c>
    </row>
    <row r="210" spans="1:10" ht="82.5" customHeight="1">
      <c r="A210" s="203"/>
      <c r="B210" s="204"/>
      <c r="C210" s="41" t="s">
        <v>203</v>
      </c>
      <c r="D210" s="58">
        <v>380</v>
      </c>
      <c r="E210" s="58">
        <v>516.64</v>
      </c>
      <c r="F210" s="42">
        <v>0</v>
      </c>
      <c r="G210" s="34">
        <v>43.6</v>
      </c>
      <c r="H210" s="34">
        <v>0</v>
      </c>
      <c r="I210" s="34">
        <v>0</v>
      </c>
      <c r="J210" s="34">
        <v>0</v>
      </c>
    </row>
    <row r="211" spans="1:10" ht="63.75" customHeight="1">
      <c r="A211" s="203"/>
      <c r="B211" s="204"/>
      <c r="C211" s="41" t="s">
        <v>163</v>
      </c>
      <c r="D211" s="58">
        <v>50991</v>
      </c>
      <c r="E211" s="58">
        <v>50991</v>
      </c>
      <c r="F211" s="42">
        <f>E211/D211</f>
        <v>1</v>
      </c>
      <c r="G211" s="34">
        <v>0</v>
      </c>
      <c r="H211" s="34">
        <v>0</v>
      </c>
      <c r="I211" s="34">
        <v>0</v>
      </c>
      <c r="J211" s="34">
        <v>0</v>
      </c>
    </row>
    <row r="212" spans="1:10" ht="34.5" customHeight="1">
      <c r="A212" s="203"/>
      <c r="B212" s="204"/>
      <c r="C212" s="41" t="s">
        <v>164</v>
      </c>
      <c r="D212" s="58">
        <v>2600</v>
      </c>
      <c r="E212" s="58">
        <v>948.4</v>
      </c>
      <c r="F212" s="42">
        <f>E212/D212</f>
        <v>0.36476923076923073</v>
      </c>
      <c r="G212" s="34">
        <v>1846.6</v>
      </c>
      <c r="H212" s="34">
        <v>0</v>
      </c>
      <c r="I212" s="34">
        <v>0</v>
      </c>
      <c r="J212" s="34">
        <v>0</v>
      </c>
    </row>
    <row r="213" spans="1:10" ht="61.5" customHeight="1">
      <c r="A213" s="203"/>
      <c r="B213" s="204"/>
      <c r="C213" s="41" t="s">
        <v>204</v>
      </c>
      <c r="D213" s="58">
        <v>102000</v>
      </c>
      <c r="E213" s="58">
        <v>102000</v>
      </c>
      <c r="F213" s="42">
        <f t="shared" si="8"/>
        <v>1</v>
      </c>
      <c r="G213" s="34">
        <v>0</v>
      </c>
      <c r="H213" s="34">
        <v>0</v>
      </c>
      <c r="I213" s="34">
        <v>0</v>
      </c>
      <c r="J213" s="34">
        <v>0</v>
      </c>
    </row>
    <row r="214" spans="1:10" ht="61.5" customHeight="1">
      <c r="A214" s="130"/>
      <c r="B214" s="131"/>
      <c r="C214" s="41" t="s">
        <v>224</v>
      </c>
      <c r="D214" s="58">
        <v>29677</v>
      </c>
      <c r="E214" s="58">
        <v>2813.28</v>
      </c>
      <c r="F214" s="42">
        <f t="shared" si="8"/>
        <v>0.09479664386561985</v>
      </c>
      <c r="G214" s="34">
        <v>0</v>
      </c>
      <c r="H214" s="34">
        <v>0</v>
      </c>
      <c r="I214" s="34">
        <v>0</v>
      </c>
      <c r="J214" s="34">
        <v>0</v>
      </c>
    </row>
    <row r="215" spans="1:10" ht="15.75">
      <c r="A215" s="89"/>
      <c r="B215" s="89"/>
      <c r="C215" s="31"/>
      <c r="D215" s="93"/>
      <c r="E215" s="93"/>
      <c r="F215" s="42"/>
      <c r="G215" s="96"/>
      <c r="H215" s="96"/>
      <c r="I215" s="96"/>
      <c r="J215" s="96"/>
    </row>
    <row r="216" spans="1:10" ht="31.5">
      <c r="A216" s="25" t="s">
        <v>49</v>
      </c>
      <c r="B216" s="25">
        <v>854</v>
      </c>
      <c r="C216" s="26" t="s">
        <v>42</v>
      </c>
      <c r="D216" s="27">
        <f>D218</f>
        <v>22471.2</v>
      </c>
      <c r="E216" s="27">
        <f>E218</f>
        <v>16247.94</v>
      </c>
      <c r="F216" s="28">
        <f>E216/D216</f>
        <v>0.723056178575243</v>
      </c>
      <c r="G216" s="29">
        <f>G218</f>
        <v>0</v>
      </c>
      <c r="H216" s="29">
        <f>H218</f>
        <v>0</v>
      </c>
      <c r="I216" s="29">
        <f>I218</f>
        <v>0</v>
      </c>
      <c r="J216" s="29">
        <f>J218</f>
        <v>0</v>
      </c>
    </row>
    <row r="217" spans="1:10" ht="15.75">
      <c r="A217" s="30"/>
      <c r="B217" s="30"/>
      <c r="C217" s="41"/>
      <c r="D217" s="32"/>
      <c r="E217" s="32"/>
      <c r="F217" s="42"/>
      <c r="G217" s="34"/>
      <c r="H217" s="34"/>
      <c r="I217" s="34"/>
      <c r="J217" s="34"/>
    </row>
    <row r="218" spans="1:10" ht="15">
      <c r="A218" s="35"/>
      <c r="B218" s="35"/>
      <c r="C218" s="36" t="s">
        <v>10</v>
      </c>
      <c r="D218" s="37">
        <f>SUM(D219:D220)</f>
        <v>22471.2</v>
      </c>
      <c r="E218" s="37">
        <f>SUM(E219:E220)</f>
        <v>16247.94</v>
      </c>
      <c r="F218" s="38">
        <f>E218/D218</f>
        <v>0.723056178575243</v>
      </c>
      <c r="G218" s="132">
        <f>SUM(G219:G220)</f>
        <v>0</v>
      </c>
      <c r="H218" s="132">
        <f>SUM(H219:H220)</f>
        <v>0</v>
      </c>
      <c r="I218" s="132">
        <f>SUM(I219:I220)</f>
        <v>0</v>
      </c>
      <c r="J218" s="132">
        <f>SUM(J219:J220)</f>
        <v>0</v>
      </c>
    </row>
    <row r="219" spans="1:10" ht="90">
      <c r="A219" s="167" t="s">
        <v>11</v>
      </c>
      <c r="B219" s="168"/>
      <c r="C219" s="41" t="s">
        <v>114</v>
      </c>
      <c r="D219" s="82">
        <v>22000</v>
      </c>
      <c r="E219" s="82">
        <v>15776.74</v>
      </c>
      <c r="F219" s="56">
        <f>E219/D219</f>
        <v>0.7171245454545454</v>
      </c>
      <c r="G219" s="34">
        <v>0</v>
      </c>
      <c r="H219" s="34">
        <v>0</v>
      </c>
      <c r="I219" s="34">
        <v>0</v>
      </c>
      <c r="J219" s="34">
        <v>0</v>
      </c>
    </row>
    <row r="220" spans="1:10" ht="52.5" customHeight="1">
      <c r="A220" s="188"/>
      <c r="B220" s="189"/>
      <c r="C220" s="41" t="s">
        <v>165</v>
      </c>
      <c r="D220" s="82">
        <v>471.2</v>
      </c>
      <c r="E220" s="82">
        <v>471.2</v>
      </c>
      <c r="F220" s="56">
        <f>E220/D220</f>
        <v>1</v>
      </c>
      <c r="G220" s="34">
        <v>0</v>
      </c>
      <c r="H220" s="34">
        <v>0</v>
      </c>
      <c r="I220" s="34">
        <v>0</v>
      </c>
      <c r="J220" s="34">
        <v>0</v>
      </c>
    </row>
    <row r="221" spans="1:10" ht="15">
      <c r="A221" s="40"/>
      <c r="B221" s="40"/>
      <c r="C221" s="41"/>
      <c r="D221" s="92"/>
      <c r="E221" s="92"/>
      <c r="F221" s="56"/>
      <c r="G221" s="96"/>
      <c r="H221" s="96"/>
      <c r="I221" s="96"/>
      <c r="J221" s="96"/>
    </row>
    <row r="222" spans="1:10" ht="15.75">
      <c r="A222" s="25" t="s">
        <v>53</v>
      </c>
      <c r="B222" s="25" t="s">
        <v>77</v>
      </c>
      <c r="C222" s="90" t="s">
        <v>78</v>
      </c>
      <c r="D222" s="27">
        <f>D224</f>
        <v>13307217</v>
      </c>
      <c r="E222" s="27">
        <f>E224</f>
        <v>13256617.43</v>
      </c>
      <c r="F222" s="139">
        <f>E222/D222</f>
        <v>0.9961975843634322</v>
      </c>
      <c r="G222" s="27">
        <f>G224</f>
        <v>1307146.48</v>
      </c>
      <c r="H222" s="27">
        <f>H224</f>
        <v>0</v>
      </c>
      <c r="I222" s="27">
        <f>I224</f>
        <v>0</v>
      </c>
      <c r="J222" s="27">
        <f>J224</f>
        <v>0</v>
      </c>
    </row>
    <row r="223" spans="1:10" ht="15">
      <c r="A223" s="40"/>
      <c r="B223" s="40"/>
      <c r="C223" s="41"/>
      <c r="D223" s="82"/>
      <c r="E223" s="82"/>
      <c r="F223" s="56"/>
      <c r="G223" s="34"/>
      <c r="H223" s="34"/>
      <c r="I223" s="34"/>
      <c r="J223" s="34"/>
    </row>
    <row r="224" spans="1:10" ht="15">
      <c r="A224" s="35"/>
      <c r="B224" s="35"/>
      <c r="C224" s="36" t="s">
        <v>10</v>
      </c>
      <c r="D224" s="37">
        <f>SUM(D225:D236)</f>
        <v>13307217</v>
      </c>
      <c r="E224" s="37">
        <f>SUM(E225:E236)</f>
        <v>13256617.43</v>
      </c>
      <c r="F224" s="38">
        <f>E224/D224</f>
        <v>0.9961975843634322</v>
      </c>
      <c r="G224" s="132">
        <f>SUM(G225:G236)</f>
        <v>1307146.48</v>
      </c>
      <c r="H224" s="132">
        <f>SUM(H225:H236)</f>
        <v>0</v>
      </c>
      <c r="I224" s="132">
        <f>SUM(I225:I236)</f>
        <v>0</v>
      </c>
      <c r="J224" s="132">
        <f>SUM(J225:J236)</f>
        <v>0</v>
      </c>
    </row>
    <row r="225" spans="1:10" ht="51.75" customHeight="1">
      <c r="A225" s="167" t="s">
        <v>11</v>
      </c>
      <c r="B225" s="168"/>
      <c r="C225" s="41" t="s">
        <v>79</v>
      </c>
      <c r="D225" s="82">
        <v>2000</v>
      </c>
      <c r="E225" s="82">
        <v>2449.23</v>
      </c>
      <c r="F225" s="56">
        <f>E225/D225</f>
        <v>1.224615</v>
      </c>
      <c r="G225" s="34">
        <v>1877.99</v>
      </c>
      <c r="H225" s="34">
        <v>0</v>
      </c>
      <c r="I225" s="34">
        <v>0</v>
      </c>
      <c r="J225" s="34">
        <v>0</v>
      </c>
    </row>
    <row r="226" spans="1:10" ht="45">
      <c r="A226" s="169"/>
      <c r="B226" s="170"/>
      <c r="C226" s="41" t="s">
        <v>80</v>
      </c>
      <c r="D226" s="82">
        <v>20000</v>
      </c>
      <c r="E226" s="82">
        <v>10298.63</v>
      </c>
      <c r="F226" s="56">
        <f aca="true" t="shared" si="9" ref="F226:F236">E226/D226</f>
        <v>0.5149315</v>
      </c>
      <c r="G226" s="34">
        <v>7265.97</v>
      </c>
      <c r="H226" s="34">
        <v>0</v>
      </c>
      <c r="I226" s="34">
        <v>0</v>
      </c>
      <c r="J226" s="34">
        <v>0</v>
      </c>
    </row>
    <row r="227" spans="1:10" ht="75">
      <c r="A227" s="169"/>
      <c r="B227" s="170"/>
      <c r="C227" s="41" t="s">
        <v>119</v>
      </c>
      <c r="D227" s="82">
        <v>9861594</v>
      </c>
      <c r="E227" s="82">
        <v>9861574.85</v>
      </c>
      <c r="F227" s="56">
        <f t="shared" si="9"/>
        <v>0.9999980581232608</v>
      </c>
      <c r="G227" s="34">
        <v>0</v>
      </c>
      <c r="H227" s="34">
        <v>0</v>
      </c>
      <c r="I227" s="34">
        <v>0</v>
      </c>
      <c r="J227" s="34">
        <v>0</v>
      </c>
    </row>
    <row r="228" spans="1:10" ht="15">
      <c r="A228" s="169"/>
      <c r="B228" s="170"/>
      <c r="C228" s="41" t="s">
        <v>81</v>
      </c>
      <c r="D228" s="82">
        <v>2000</v>
      </c>
      <c r="E228" s="82">
        <v>2065.74</v>
      </c>
      <c r="F228" s="56">
        <f t="shared" si="9"/>
        <v>1.03287</v>
      </c>
      <c r="G228" s="34">
        <v>1469.1</v>
      </c>
      <c r="H228" s="34">
        <v>0</v>
      </c>
      <c r="I228" s="34">
        <v>0</v>
      </c>
      <c r="J228" s="34">
        <v>0</v>
      </c>
    </row>
    <row r="229" spans="1:10" ht="48.75" customHeight="1">
      <c r="A229" s="169"/>
      <c r="B229" s="170"/>
      <c r="C229" s="41" t="s">
        <v>82</v>
      </c>
      <c r="D229" s="82">
        <v>15000</v>
      </c>
      <c r="E229" s="82">
        <v>12066.75</v>
      </c>
      <c r="F229" s="56">
        <f t="shared" si="9"/>
        <v>0.80445</v>
      </c>
      <c r="G229" s="34">
        <v>1776.68</v>
      </c>
      <c r="H229" s="34">
        <v>0</v>
      </c>
      <c r="I229" s="34">
        <v>0</v>
      </c>
      <c r="J229" s="34">
        <v>0</v>
      </c>
    </row>
    <row r="230" spans="1:10" ht="112.5" customHeight="1">
      <c r="A230" s="169"/>
      <c r="B230" s="170"/>
      <c r="C230" s="41" t="s">
        <v>83</v>
      </c>
      <c r="D230" s="82">
        <v>2955039</v>
      </c>
      <c r="E230" s="82">
        <v>2944181.32</v>
      </c>
      <c r="F230" s="56">
        <f t="shared" si="9"/>
        <v>0.9963257066996408</v>
      </c>
      <c r="G230" s="34">
        <v>0</v>
      </c>
      <c r="H230" s="34">
        <v>0</v>
      </c>
      <c r="I230" s="34">
        <v>0</v>
      </c>
      <c r="J230" s="34">
        <v>0</v>
      </c>
    </row>
    <row r="231" spans="1:10" ht="99" customHeight="1">
      <c r="A231" s="169"/>
      <c r="B231" s="170"/>
      <c r="C231" s="41" t="s">
        <v>84</v>
      </c>
      <c r="D231" s="82">
        <v>54400</v>
      </c>
      <c r="E231" s="82">
        <v>46037.48</v>
      </c>
      <c r="F231" s="56">
        <v>0</v>
      </c>
      <c r="G231" s="34">
        <v>1294756.74</v>
      </c>
      <c r="H231" s="34">
        <v>0</v>
      </c>
      <c r="I231" s="34">
        <v>0</v>
      </c>
      <c r="J231" s="34">
        <v>0</v>
      </c>
    </row>
    <row r="232" spans="1:10" ht="90">
      <c r="A232" s="169"/>
      <c r="B232" s="170"/>
      <c r="C232" s="41" t="s">
        <v>85</v>
      </c>
      <c r="D232" s="82">
        <v>513</v>
      </c>
      <c r="E232" s="82">
        <v>403.02</v>
      </c>
      <c r="F232" s="56">
        <f t="shared" si="9"/>
        <v>0.7856140350877192</v>
      </c>
      <c r="G232" s="34">
        <v>0</v>
      </c>
      <c r="H232" s="34">
        <v>0</v>
      </c>
      <c r="I232" s="34">
        <v>0</v>
      </c>
      <c r="J232" s="34">
        <v>0</v>
      </c>
    </row>
    <row r="233" spans="1:10" ht="75">
      <c r="A233" s="169"/>
      <c r="B233" s="170"/>
      <c r="C233" s="41" t="s">
        <v>166</v>
      </c>
      <c r="D233" s="82">
        <v>0</v>
      </c>
      <c r="E233" s="82">
        <v>3.32</v>
      </c>
      <c r="F233" s="56">
        <v>0</v>
      </c>
      <c r="G233" s="34">
        <v>0</v>
      </c>
      <c r="H233" s="34">
        <v>0</v>
      </c>
      <c r="I233" s="34">
        <v>0</v>
      </c>
      <c r="J233" s="34">
        <v>0</v>
      </c>
    </row>
    <row r="234" spans="1:10" ht="120">
      <c r="A234" s="169"/>
      <c r="B234" s="170"/>
      <c r="C234" s="41" t="s">
        <v>210</v>
      </c>
      <c r="D234" s="82">
        <v>21971</v>
      </c>
      <c r="E234" s="82">
        <v>21413.25</v>
      </c>
      <c r="F234" s="56">
        <f t="shared" si="9"/>
        <v>0.9746142642574303</v>
      </c>
      <c r="G234" s="34">
        <v>0</v>
      </c>
      <c r="H234" s="34">
        <v>0</v>
      </c>
      <c r="I234" s="34">
        <v>0</v>
      </c>
      <c r="J234" s="34">
        <v>0</v>
      </c>
    </row>
    <row r="235" spans="1:10" ht="75">
      <c r="A235" s="169"/>
      <c r="B235" s="170"/>
      <c r="C235" s="41" t="s">
        <v>211</v>
      </c>
      <c r="D235" s="82">
        <v>373000</v>
      </c>
      <c r="E235" s="82">
        <v>354423.84</v>
      </c>
      <c r="F235" s="56">
        <f t="shared" si="9"/>
        <v>0.950197962466488</v>
      </c>
      <c r="G235" s="34">
        <v>0</v>
      </c>
      <c r="H235" s="34">
        <v>0</v>
      </c>
      <c r="I235" s="34">
        <v>0</v>
      </c>
      <c r="J235" s="34">
        <v>0</v>
      </c>
    </row>
    <row r="236" spans="1:10" ht="75">
      <c r="A236" s="87"/>
      <c r="B236" s="88"/>
      <c r="C236" s="41" t="s">
        <v>225</v>
      </c>
      <c r="D236" s="82">
        <v>1700</v>
      </c>
      <c r="E236" s="82">
        <v>1700</v>
      </c>
      <c r="F236" s="56">
        <f t="shared" si="9"/>
        <v>1</v>
      </c>
      <c r="G236" s="34">
        <v>0</v>
      </c>
      <c r="H236" s="34">
        <v>0</v>
      </c>
      <c r="I236" s="34">
        <v>0</v>
      </c>
      <c r="J236" s="34">
        <v>0</v>
      </c>
    </row>
    <row r="237" spans="1:10" ht="15">
      <c r="A237" s="40"/>
      <c r="B237" s="40"/>
      <c r="C237" s="41"/>
      <c r="D237" s="92"/>
      <c r="E237" s="92"/>
      <c r="F237" s="56"/>
      <c r="G237" s="96"/>
      <c r="H237" s="96"/>
      <c r="I237" s="96"/>
      <c r="J237" s="96"/>
    </row>
    <row r="238" spans="1:10" ht="31.5">
      <c r="A238" s="25" t="s">
        <v>88</v>
      </c>
      <c r="B238" s="25">
        <v>900</v>
      </c>
      <c r="C238" s="26" t="s">
        <v>44</v>
      </c>
      <c r="D238" s="27">
        <f>D240+D251</f>
        <v>2105243.7</v>
      </c>
      <c r="E238" s="27">
        <f>E240+E251</f>
        <v>2072432.4999999998</v>
      </c>
      <c r="F238" s="28">
        <f>E238/D238</f>
        <v>0.9844145359513483</v>
      </c>
      <c r="G238" s="29">
        <f>G240+G251</f>
        <v>121248.83</v>
      </c>
      <c r="H238" s="29">
        <f>H240+H251</f>
        <v>10591.37</v>
      </c>
      <c r="I238" s="29">
        <f>I240+I251</f>
        <v>0</v>
      </c>
      <c r="J238" s="29">
        <f>J240+J251</f>
        <v>0</v>
      </c>
    </row>
    <row r="239" spans="1:10" ht="15.75">
      <c r="A239" s="20"/>
      <c r="B239" s="20"/>
      <c r="C239" s="41"/>
      <c r="D239" s="117"/>
      <c r="E239" s="109"/>
      <c r="F239" s="42"/>
      <c r="G239" s="34"/>
      <c r="H239" s="34"/>
      <c r="I239" s="34"/>
      <c r="J239" s="34"/>
    </row>
    <row r="240" spans="1:10" ht="15">
      <c r="A240" s="64"/>
      <c r="B240" s="35"/>
      <c r="C240" s="36" t="s">
        <v>10</v>
      </c>
      <c r="D240" s="37">
        <f>SUM(D241:D249)</f>
        <v>2098187.2</v>
      </c>
      <c r="E240" s="37">
        <f>SUM(E241:E249)</f>
        <v>2063878.9399999997</v>
      </c>
      <c r="F240" s="38">
        <f>E240/D240</f>
        <v>0.9836486181976516</v>
      </c>
      <c r="G240" s="132">
        <f>SUM(G241:G249)</f>
        <v>113037.05</v>
      </c>
      <c r="H240" s="132">
        <f>SUM(H241:H249)</f>
        <v>10591.37</v>
      </c>
      <c r="I240" s="132">
        <f>SUM(I241:I249)</f>
        <v>0</v>
      </c>
      <c r="J240" s="132">
        <f>SUM(J241:J249)</f>
        <v>0</v>
      </c>
    </row>
    <row r="241" spans="1:10" ht="45" customHeight="1">
      <c r="A241" s="167" t="s">
        <v>11</v>
      </c>
      <c r="B241" s="168"/>
      <c r="C241" s="41" t="s">
        <v>57</v>
      </c>
      <c r="D241" s="82">
        <v>20000</v>
      </c>
      <c r="E241" s="82">
        <v>13096.17</v>
      </c>
      <c r="F241" s="56">
        <f>E241/D241</f>
        <v>0.6548085</v>
      </c>
      <c r="G241" s="34">
        <v>0</v>
      </c>
      <c r="H241" s="34">
        <v>0</v>
      </c>
      <c r="I241" s="34">
        <v>0</v>
      </c>
      <c r="J241" s="34">
        <v>0</v>
      </c>
    </row>
    <row r="242" spans="1:10" ht="30">
      <c r="A242" s="169"/>
      <c r="B242" s="170"/>
      <c r="C242" s="41" t="s">
        <v>109</v>
      </c>
      <c r="D242" s="82">
        <v>2034187.2</v>
      </c>
      <c r="E242" s="82">
        <v>2011114.88</v>
      </c>
      <c r="F242" s="56">
        <f>E242/D242</f>
        <v>0.988657720390729</v>
      </c>
      <c r="G242" s="34">
        <v>110414.37</v>
      </c>
      <c r="H242" s="34">
        <v>10587.03</v>
      </c>
      <c r="I242" s="34">
        <v>0</v>
      </c>
      <c r="J242" s="34">
        <v>0</v>
      </c>
    </row>
    <row r="243" spans="1:10" ht="63" customHeight="1">
      <c r="A243" s="169"/>
      <c r="B243" s="170"/>
      <c r="C243" s="41" t="s">
        <v>110</v>
      </c>
      <c r="D243" s="82">
        <v>0</v>
      </c>
      <c r="E243" s="82">
        <v>7923.64</v>
      </c>
      <c r="F243" s="56">
        <v>0</v>
      </c>
      <c r="G243" s="34">
        <v>0</v>
      </c>
      <c r="H243" s="34">
        <v>0</v>
      </c>
      <c r="I243" s="34">
        <v>0</v>
      </c>
      <c r="J243" s="34">
        <v>0</v>
      </c>
    </row>
    <row r="244" spans="1:10" ht="47.25" customHeight="1">
      <c r="A244" s="169"/>
      <c r="B244" s="170"/>
      <c r="C244" s="41" t="s">
        <v>111</v>
      </c>
      <c r="D244" s="82">
        <v>0</v>
      </c>
      <c r="E244" s="82">
        <v>1974.27</v>
      </c>
      <c r="F244" s="56">
        <v>0</v>
      </c>
      <c r="G244" s="34">
        <v>0</v>
      </c>
      <c r="H244" s="34">
        <v>0</v>
      </c>
      <c r="I244" s="34">
        <v>0</v>
      </c>
      <c r="J244" s="34">
        <v>0</v>
      </c>
    </row>
    <row r="245" spans="1:10" ht="67.5" customHeight="1">
      <c r="A245" s="169"/>
      <c r="B245" s="170"/>
      <c r="C245" s="41" t="s">
        <v>167</v>
      </c>
      <c r="D245" s="82">
        <v>0</v>
      </c>
      <c r="E245" s="82">
        <v>78.77</v>
      </c>
      <c r="F245" s="56">
        <v>0</v>
      </c>
      <c r="G245" s="34">
        <v>0</v>
      </c>
      <c r="H245" s="34">
        <v>0</v>
      </c>
      <c r="I245" s="34">
        <v>0</v>
      </c>
      <c r="J245" s="34">
        <v>0</v>
      </c>
    </row>
    <row r="246" spans="1:10" ht="47.25" customHeight="1">
      <c r="A246" s="169"/>
      <c r="B246" s="170"/>
      <c r="C246" s="41" t="s">
        <v>115</v>
      </c>
      <c r="D246" s="82">
        <v>0</v>
      </c>
      <c r="E246" s="82">
        <v>0</v>
      </c>
      <c r="F246" s="56">
        <v>0</v>
      </c>
      <c r="G246" s="34">
        <v>529.52</v>
      </c>
      <c r="H246" s="34">
        <v>0</v>
      </c>
      <c r="I246" s="34">
        <v>0</v>
      </c>
      <c r="J246" s="34">
        <v>0</v>
      </c>
    </row>
    <row r="247" spans="1:10" ht="15">
      <c r="A247" s="169"/>
      <c r="B247" s="170"/>
      <c r="C247" s="41" t="s">
        <v>116</v>
      </c>
      <c r="D247" s="82">
        <v>0</v>
      </c>
      <c r="E247" s="82">
        <v>48.73</v>
      </c>
      <c r="F247" s="56">
        <v>0</v>
      </c>
      <c r="G247" s="34">
        <v>0</v>
      </c>
      <c r="H247" s="34">
        <v>4.34</v>
      </c>
      <c r="I247" s="34">
        <v>0</v>
      </c>
      <c r="J247" s="34">
        <v>0</v>
      </c>
    </row>
    <row r="248" spans="1:10" ht="34.5" customHeight="1">
      <c r="A248" s="169"/>
      <c r="B248" s="170"/>
      <c r="C248" s="41" t="s">
        <v>168</v>
      </c>
      <c r="D248" s="82">
        <v>0</v>
      </c>
      <c r="E248" s="82">
        <v>0</v>
      </c>
      <c r="F248" s="56">
        <v>0</v>
      </c>
      <c r="G248" s="34">
        <v>2093.16</v>
      </c>
      <c r="H248" s="34">
        <v>0</v>
      </c>
      <c r="I248" s="34">
        <v>0</v>
      </c>
      <c r="J248" s="34">
        <v>0</v>
      </c>
    </row>
    <row r="249" spans="1:10" ht="96" customHeight="1">
      <c r="A249" s="188"/>
      <c r="B249" s="189"/>
      <c r="C249" s="41" t="s">
        <v>173</v>
      </c>
      <c r="D249" s="82">
        <v>44000</v>
      </c>
      <c r="E249" s="82">
        <v>29642.48</v>
      </c>
      <c r="F249" s="56">
        <v>0</v>
      </c>
      <c r="G249" s="34">
        <v>0</v>
      </c>
      <c r="H249" s="34">
        <v>0</v>
      </c>
      <c r="I249" s="34">
        <v>0</v>
      </c>
      <c r="J249" s="34">
        <v>0</v>
      </c>
    </row>
    <row r="250" spans="1:10" ht="15">
      <c r="A250" s="87"/>
      <c r="B250" s="88"/>
      <c r="C250" s="41"/>
      <c r="D250" s="92"/>
      <c r="E250" s="92"/>
      <c r="F250" s="56"/>
      <c r="G250" s="96"/>
      <c r="H250" s="96"/>
      <c r="I250" s="96"/>
      <c r="J250" s="96"/>
    </row>
    <row r="251" spans="1:10" ht="15">
      <c r="A251" s="35"/>
      <c r="B251" s="35"/>
      <c r="C251" s="36" t="s">
        <v>16</v>
      </c>
      <c r="D251" s="37">
        <f>SUM(D252:D252)</f>
        <v>7056.5</v>
      </c>
      <c r="E251" s="37">
        <f>SUM(E252:E252)</f>
        <v>8553.56</v>
      </c>
      <c r="F251" s="38">
        <f>E251/D251</f>
        <v>1.2121533338057109</v>
      </c>
      <c r="G251" s="37">
        <f>SUM(G252:G252)</f>
        <v>8211.78</v>
      </c>
      <c r="H251" s="37">
        <f>SUM(H252:H252)</f>
        <v>0</v>
      </c>
      <c r="I251" s="37">
        <f>SUM(I252:I252)</f>
        <v>0</v>
      </c>
      <c r="J251" s="37">
        <f>SUM(J252:J252)</f>
        <v>0</v>
      </c>
    </row>
    <row r="252" spans="1:12" s="85" customFormat="1" ht="38.25" customHeight="1">
      <c r="A252" s="167" t="s">
        <v>11</v>
      </c>
      <c r="B252" s="168"/>
      <c r="C252" s="41" t="s">
        <v>86</v>
      </c>
      <c r="D252" s="82">
        <v>7056.5</v>
      </c>
      <c r="E252" s="82">
        <v>8553.56</v>
      </c>
      <c r="F252" s="56">
        <f>E252/D252</f>
        <v>1.2121533338057109</v>
      </c>
      <c r="G252" s="103">
        <v>8211.78</v>
      </c>
      <c r="H252" s="103">
        <v>0</v>
      </c>
      <c r="I252" s="103">
        <v>0</v>
      </c>
      <c r="J252" s="103">
        <v>0</v>
      </c>
      <c r="L252" s="86"/>
    </row>
    <row r="253" spans="1:12" s="85" customFormat="1" ht="15">
      <c r="A253" s="87"/>
      <c r="B253" s="88"/>
      <c r="C253" s="41"/>
      <c r="D253" s="92"/>
      <c r="E253" s="92"/>
      <c r="F253" s="127"/>
      <c r="G253" s="98"/>
      <c r="H253" s="98"/>
      <c r="I253" s="98"/>
      <c r="J253" s="98"/>
      <c r="L253" s="86"/>
    </row>
    <row r="254" spans="1:10" ht="45" customHeight="1">
      <c r="A254" s="70" t="s">
        <v>65</v>
      </c>
      <c r="B254" s="70" t="s">
        <v>90</v>
      </c>
      <c r="C254" s="71" t="s">
        <v>91</v>
      </c>
      <c r="D254" s="27">
        <f>D256+D259</f>
        <v>345013.07999999996</v>
      </c>
      <c r="E254" s="27">
        <f>E256+E259</f>
        <v>70228.32</v>
      </c>
      <c r="F254" s="140">
        <f>E254/D254</f>
        <v>0.20355263052635575</v>
      </c>
      <c r="G254" s="27">
        <f>G256+G259</f>
        <v>0</v>
      </c>
      <c r="H254" s="27">
        <f>H256+H259</f>
        <v>0</v>
      </c>
      <c r="I254" s="27">
        <f>I256+I259</f>
        <v>0</v>
      </c>
      <c r="J254" s="27">
        <f>J256+J259</f>
        <v>0</v>
      </c>
    </row>
    <row r="255" spans="1:10" ht="15.75">
      <c r="A255" s="72"/>
      <c r="B255" s="72"/>
      <c r="C255" s="74"/>
      <c r="D255" s="32"/>
      <c r="E255" s="32"/>
      <c r="F255" s="56"/>
      <c r="G255" s="34"/>
      <c r="H255" s="34"/>
      <c r="I255" s="34"/>
      <c r="J255" s="34"/>
    </row>
    <row r="256" spans="1:10" ht="15">
      <c r="A256" s="200"/>
      <c r="B256" s="200"/>
      <c r="C256" s="73" t="s">
        <v>87</v>
      </c>
      <c r="D256" s="37">
        <f>D257</f>
        <v>0</v>
      </c>
      <c r="E256" s="37">
        <f>E257</f>
        <v>70228.32</v>
      </c>
      <c r="F256" s="135">
        <v>0</v>
      </c>
      <c r="G256" s="37">
        <f>G257</f>
        <v>0</v>
      </c>
      <c r="H256" s="37">
        <f>H257</f>
        <v>0</v>
      </c>
      <c r="I256" s="37">
        <f>I257</f>
        <v>0</v>
      </c>
      <c r="J256" s="37">
        <f>J257</f>
        <v>0</v>
      </c>
    </row>
    <row r="257" spans="1:12" s="85" customFormat="1" ht="169.5" customHeight="1">
      <c r="A257" s="167" t="s">
        <v>11</v>
      </c>
      <c r="B257" s="168"/>
      <c r="C257" s="41" t="s">
        <v>226</v>
      </c>
      <c r="D257" s="82">
        <v>0</v>
      </c>
      <c r="E257" s="82">
        <v>70228.32</v>
      </c>
      <c r="F257" s="56">
        <v>0</v>
      </c>
      <c r="G257" s="103">
        <v>0</v>
      </c>
      <c r="H257" s="103">
        <v>0</v>
      </c>
      <c r="I257" s="103">
        <v>0</v>
      </c>
      <c r="J257" s="103">
        <v>0</v>
      </c>
      <c r="L257" s="86"/>
    </row>
    <row r="258" spans="1:12" s="85" customFormat="1" ht="15" customHeight="1">
      <c r="A258" s="190"/>
      <c r="B258" s="191"/>
      <c r="C258" s="41"/>
      <c r="D258" s="92"/>
      <c r="E258" s="92"/>
      <c r="F258" s="56"/>
      <c r="G258" s="103"/>
      <c r="H258" s="103"/>
      <c r="I258" s="103"/>
      <c r="J258" s="103"/>
      <c r="L258" s="86"/>
    </row>
    <row r="259" spans="1:12" s="85" customFormat="1" ht="15">
      <c r="A259" s="198"/>
      <c r="B259" s="199"/>
      <c r="C259" s="101" t="s">
        <v>16</v>
      </c>
      <c r="D259" s="134">
        <f>SUM(D260:D261)</f>
        <v>345013.07999999996</v>
      </c>
      <c r="E259" s="134">
        <f>SUM(E260:E261)</f>
        <v>0</v>
      </c>
      <c r="F259" s="135">
        <f>E259/D259</f>
        <v>0</v>
      </c>
      <c r="G259" s="105">
        <f>SUM(G260:G261)</f>
        <v>0</v>
      </c>
      <c r="H259" s="105">
        <f>SUM(H260:H261)</f>
        <v>0</v>
      </c>
      <c r="I259" s="105">
        <f>SUM(I260:I261)</f>
        <v>0</v>
      </c>
      <c r="J259" s="105">
        <f>SUM(J260:J261)</f>
        <v>0</v>
      </c>
      <c r="L259" s="86"/>
    </row>
    <row r="260" spans="1:12" s="85" customFormat="1" ht="176.25" customHeight="1">
      <c r="A260" s="169"/>
      <c r="B260" s="170"/>
      <c r="C260" s="41" t="s">
        <v>174</v>
      </c>
      <c r="D260" s="82">
        <v>135613.08</v>
      </c>
      <c r="E260" s="82">
        <v>0</v>
      </c>
      <c r="F260" s="56">
        <f>E260/D260</f>
        <v>0</v>
      </c>
      <c r="G260" s="103">
        <v>0</v>
      </c>
      <c r="H260" s="103">
        <v>0</v>
      </c>
      <c r="I260" s="103">
        <v>0</v>
      </c>
      <c r="J260" s="103">
        <v>0</v>
      </c>
      <c r="L260" s="86"/>
    </row>
    <row r="261" spans="1:12" s="85" customFormat="1" ht="117" customHeight="1">
      <c r="A261" s="188"/>
      <c r="B261" s="189"/>
      <c r="C261" s="41" t="s">
        <v>175</v>
      </c>
      <c r="D261" s="82">
        <v>209400</v>
      </c>
      <c r="E261" s="82">
        <v>0</v>
      </c>
      <c r="F261" s="56">
        <f>E261/D261</f>
        <v>0</v>
      </c>
      <c r="G261" s="103">
        <v>0</v>
      </c>
      <c r="H261" s="103">
        <v>0</v>
      </c>
      <c r="I261" s="103">
        <v>0</v>
      </c>
      <c r="J261" s="103">
        <v>0</v>
      </c>
      <c r="L261" s="86"/>
    </row>
    <row r="262" spans="1:10" ht="15">
      <c r="A262" s="69"/>
      <c r="B262" s="47"/>
      <c r="C262" s="41"/>
      <c r="D262" s="93"/>
      <c r="E262" s="93"/>
      <c r="F262" s="56"/>
      <c r="G262" s="96"/>
      <c r="H262" s="96"/>
      <c r="I262" s="96"/>
      <c r="J262" s="96"/>
    </row>
    <row r="263" spans="1:10" ht="45" customHeight="1">
      <c r="A263" s="70" t="s">
        <v>89</v>
      </c>
      <c r="B263" s="70" t="s">
        <v>47</v>
      </c>
      <c r="C263" s="71" t="s">
        <v>48</v>
      </c>
      <c r="D263" s="27">
        <f>D265</f>
        <v>0</v>
      </c>
      <c r="E263" s="27">
        <f>E265</f>
        <v>26445.04</v>
      </c>
      <c r="F263" s="140">
        <v>0</v>
      </c>
      <c r="G263" s="27">
        <f>G265</f>
        <v>1056.78</v>
      </c>
      <c r="H263" s="27">
        <f>H265</f>
        <v>0</v>
      </c>
      <c r="I263" s="27">
        <f>I265</f>
        <v>0</v>
      </c>
      <c r="J263" s="27">
        <f>J265</f>
        <v>0</v>
      </c>
    </row>
    <row r="264" spans="1:10" ht="12" customHeight="1">
      <c r="A264" s="72"/>
      <c r="B264" s="72"/>
      <c r="C264" s="74"/>
      <c r="D264" s="32"/>
      <c r="E264" s="32"/>
      <c r="F264" s="56"/>
      <c r="G264" s="96"/>
      <c r="H264" s="96"/>
      <c r="I264" s="96"/>
      <c r="J264" s="96"/>
    </row>
    <row r="265" spans="1:10" ht="15.75">
      <c r="A265" s="186"/>
      <c r="B265" s="187"/>
      <c r="C265" s="106" t="s">
        <v>87</v>
      </c>
      <c r="D265" s="144">
        <f>D266+D267+D268+D269</f>
        <v>0</v>
      </c>
      <c r="E265" s="144">
        <f>E266+E267+E268+E269</f>
        <v>26445.04</v>
      </c>
      <c r="F265" s="135">
        <v>0</v>
      </c>
      <c r="G265" s="136">
        <f>G266+G267+G268+G269</f>
        <v>1056.78</v>
      </c>
      <c r="H265" s="136">
        <f>H266+H267+H268+H269</f>
        <v>0</v>
      </c>
      <c r="I265" s="136">
        <f>I266+I267+I268+I269</f>
        <v>0</v>
      </c>
      <c r="J265" s="136">
        <f>J266+J267+J268+J269</f>
        <v>0</v>
      </c>
    </row>
    <row r="266" spans="1:10" ht="45">
      <c r="A266" s="192" t="s">
        <v>11</v>
      </c>
      <c r="B266" s="193"/>
      <c r="C266" s="141" t="s">
        <v>205</v>
      </c>
      <c r="D266" s="143">
        <v>0</v>
      </c>
      <c r="E266" s="110">
        <v>22633.39</v>
      </c>
      <c r="F266" s="56">
        <v>0</v>
      </c>
      <c r="G266" s="143">
        <v>0</v>
      </c>
      <c r="H266" s="143">
        <v>0</v>
      </c>
      <c r="I266" s="143">
        <v>0</v>
      </c>
      <c r="J266" s="143">
        <v>0</v>
      </c>
    </row>
    <row r="267" spans="1:10" ht="45">
      <c r="A267" s="194"/>
      <c r="B267" s="195"/>
      <c r="C267" s="141" t="s">
        <v>206</v>
      </c>
      <c r="D267" s="143">
        <v>0</v>
      </c>
      <c r="E267" s="110">
        <v>3740</v>
      </c>
      <c r="F267" s="56">
        <v>0</v>
      </c>
      <c r="G267" s="143">
        <v>0</v>
      </c>
      <c r="H267" s="143">
        <v>0</v>
      </c>
      <c r="I267" s="143">
        <v>0</v>
      </c>
      <c r="J267" s="143">
        <v>0</v>
      </c>
    </row>
    <row r="268" spans="1:10" ht="45">
      <c r="A268" s="194"/>
      <c r="B268" s="195"/>
      <c r="C268" s="141" t="s">
        <v>207</v>
      </c>
      <c r="D268" s="142">
        <v>0</v>
      </c>
      <c r="E268" s="110">
        <v>71.65</v>
      </c>
      <c r="F268" s="56">
        <v>0</v>
      </c>
      <c r="G268" s="143">
        <v>0</v>
      </c>
      <c r="H268" s="143">
        <v>0</v>
      </c>
      <c r="I268" s="143">
        <v>0</v>
      </c>
      <c r="J268" s="143">
        <v>0</v>
      </c>
    </row>
    <row r="269" spans="1:10" ht="46.5" customHeight="1">
      <c r="A269" s="196"/>
      <c r="B269" s="197"/>
      <c r="C269" s="74" t="s">
        <v>208</v>
      </c>
      <c r="D269" s="82">
        <v>0</v>
      </c>
      <c r="E269" s="82">
        <v>0</v>
      </c>
      <c r="F269" s="56">
        <v>0</v>
      </c>
      <c r="G269" s="34">
        <v>1056.78</v>
      </c>
      <c r="H269" s="34">
        <v>0</v>
      </c>
      <c r="I269" s="34">
        <v>0</v>
      </c>
      <c r="J269" s="34">
        <v>0</v>
      </c>
    </row>
    <row r="270" spans="1:10" ht="9" customHeight="1">
      <c r="A270" s="107"/>
      <c r="B270" s="108"/>
      <c r="C270" s="74"/>
      <c r="D270" s="91"/>
      <c r="E270" s="91"/>
      <c r="F270" s="56"/>
      <c r="G270" s="34"/>
      <c r="H270" s="34"/>
      <c r="I270" s="34"/>
      <c r="J270" s="34"/>
    </row>
    <row r="271" spans="1:10" ht="15.75">
      <c r="A271" s="75"/>
      <c r="B271" s="76"/>
      <c r="C271" s="77" t="s">
        <v>45</v>
      </c>
      <c r="D271" s="27">
        <f>D11+D16+D21+D35+D41+D64+D69+D87+D95+D100+D107+D142+D157+D191+D196+D216+D222+D238+D254+D263</f>
        <v>61782932.39000001</v>
      </c>
      <c r="E271" s="27">
        <f>E11+E16+E21+E35+E41+E64+E69+E87+E95+E100+E107+E142+E157+E191+E196+E216+E222+E238+E254+E263</f>
        <v>57617015.63999999</v>
      </c>
      <c r="F271" s="139">
        <f>E271/D271</f>
        <v>0.9325717218518702</v>
      </c>
      <c r="G271" s="27">
        <f>G11+G16+G21+G41+G64+G69+G87+G107+G142+G157+G191+G196+G216+G238+G263+G100+G35+G95+G222+G254</f>
        <v>4214602.58</v>
      </c>
      <c r="H271" s="27">
        <f>H11+H16+H21+H41+H64+H69+H87+H95+H100+H107+H142+H157+H191+H196+H216+H222+H238+H254+H263</f>
        <v>47677.51</v>
      </c>
      <c r="I271" s="27">
        <f>I11+I16+I21+I41+I64+I69+I87+I107+I142+I157+I191+I196+I216+I238+I263+I100+I35+I95+I222+I254</f>
        <v>452542.78</v>
      </c>
      <c r="J271" s="27">
        <f>J11+J16+J21+J41+J64+J69+J87+J107+J142+J157+J191+J196+J216+J238+J263+J100+J35+J95+J222+J254</f>
        <v>838058.36</v>
      </c>
    </row>
    <row r="272" spans="1:5" ht="15">
      <c r="A272" s="145"/>
      <c r="B272" s="146"/>
      <c r="C272" s="147" t="s">
        <v>94</v>
      </c>
      <c r="D272" s="148"/>
      <c r="E272" s="149"/>
    </row>
    <row r="273" spans="1:5" ht="15">
      <c r="A273" s="154"/>
      <c r="B273" s="155"/>
      <c r="C273" s="154" t="s">
        <v>95</v>
      </c>
      <c r="D273" s="156">
        <f>D13+D18+D23+D37+D43+D66+D71+D89+D97+D102+D109+D144+D159+D193+D198+D218+D224+D240+D256+D265</f>
        <v>53355878.06000001</v>
      </c>
      <c r="E273" s="156">
        <f>E13+E18+E23+E37+E43+E66+E71+E89+E97+E102+E109+E144+E159+E193+E198+E218+E224+E240+E256+E265</f>
        <v>53308767.93999999</v>
      </c>
    </row>
    <row r="274" spans="1:10" ht="15">
      <c r="A274" s="154"/>
      <c r="B274" s="155"/>
      <c r="C274" s="154" t="s">
        <v>96</v>
      </c>
      <c r="D274" s="156">
        <f>D29+D55+D153+D186+D251+D259</f>
        <v>8427054.33</v>
      </c>
      <c r="E274" s="156">
        <f>E55+E153+E186+E251+E259</f>
        <v>4308247.699999999</v>
      </c>
      <c r="H274" s="78"/>
      <c r="J274" s="78"/>
    </row>
    <row r="275" spans="1:5" ht="0.75" customHeight="1">
      <c r="A275" s="150"/>
      <c r="B275" s="151"/>
      <c r="C275" s="152"/>
      <c r="D275" s="152"/>
      <c r="E275" s="153"/>
    </row>
    <row r="276" spans="4:5" ht="48.75" customHeight="1">
      <c r="D276" s="78"/>
      <c r="E276" s="78"/>
    </row>
    <row r="277" ht="15">
      <c r="J277" s="78"/>
    </row>
    <row r="281" ht="114" customHeight="1"/>
    <row r="282" ht="114" customHeight="1"/>
    <row r="283" ht="114" customHeight="1"/>
    <row r="284" ht="114" customHeight="1"/>
    <row r="285" ht="114" customHeight="1"/>
    <row r="287" ht="15">
      <c r="O287" s="78"/>
    </row>
    <row r="288" ht="15">
      <c r="O288" s="78"/>
    </row>
    <row r="289" ht="15">
      <c r="O289" s="78"/>
    </row>
    <row r="290" ht="15">
      <c r="O290" s="78"/>
    </row>
    <row r="291" ht="15">
      <c r="O291" s="78"/>
    </row>
    <row r="292" ht="15">
      <c r="O292" s="78"/>
    </row>
    <row r="293" ht="15">
      <c r="O293" s="78"/>
    </row>
    <row r="294" ht="15">
      <c r="O294" s="78"/>
    </row>
    <row r="295" ht="15">
      <c r="O295" s="78"/>
    </row>
    <row r="296" ht="15">
      <c r="O296" s="78"/>
    </row>
    <row r="297" ht="15">
      <c r="O297" s="78"/>
    </row>
    <row r="298" ht="15">
      <c r="O298" s="78"/>
    </row>
    <row r="299" ht="15">
      <c r="O299" s="78"/>
    </row>
    <row r="300" ht="15">
      <c r="O300" s="78"/>
    </row>
    <row r="301" ht="15">
      <c r="O301" s="78"/>
    </row>
    <row r="302" ht="15">
      <c r="O302" s="78"/>
    </row>
    <row r="303" ht="15">
      <c r="O303" s="78"/>
    </row>
    <row r="304" ht="15">
      <c r="O304" s="78"/>
    </row>
    <row r="305" ht="15">
      <c r="O305" s="78"/>
    </row>
    <row r="306" ht="15">
      <c r="O306" s="78"/>
    </row>
    <row r="307" spans="3:15" ht="15">
      <c r="C307" s="5"/>
      <c r="O307" s="78"/>
    </row>
    <row r="308" spans="3:15" ht="15">
      <c r="C308" s="5"/>
      <c r="O308" s="78"/>
    </row>
    <row r="309" spans="3:15" ht="292.5" customHeight="1">
      <c r="C309" s="5"/>
      <c r="D309" s="78"/>
      <c r="E309" s="78"/>
      <c r="O309" s="78"/>
    </row>
    <row r="310" spans="3:15" ht="15">
      <c r="C310" s="5"/>
      <c r="D310" s="78"/>
      <c r="E310" s="78"/>
      <c r="O310" s="78"/>
    </row>
    <row r="311" spans="3:15" ht="15">
      <c r="C311" s="5"/>
      <c r="D311" s="78"/>
      <c r="E311" s="78"/>
      <c r="O311" s="78"/>
    </row>
    <row r="312" spans="3:15" ht="15">
      <c r="C312" s="5"/>
      <c r="D312" s="78"/>
      <c r="E312" s="78"/>
      <c r="O312" s="78"/>
    </row>
    <row r="313" spans="3:15" ht="15">
      <c r="C313" s="5"/>
      <c r="D313" s="78"/>
      <c r="E313" s="78"/>
      <c r="O313" s="78"/>
    </row>
    <row r="314" spans="3:15" ht="15">
      <c r="C314" s="5"/>
      <c r="D314" s="78"/>
      <c r="E314" s="78"/>
      <c r="O314" s="78"/>
    </row>
    <row r="315" spans="3:15" ht="15">
      <c r="C315" s="5"/>
      <c r="D315" s="78"/>
      <c r="E315" s="78"/>
      <c r="M315" s="78"/>
      <c r="N315" s="78"/>
      <c r="O315" s="78"/>
    </row>
    <row r="316" spans="3:15" ht="15">
      <c r="C316" s="5"/>
      <c r="D316" s="78"/>
      <c r="E316" s="78"/>
      <c r="M316" s="78"/>
      <c r="N316" s="78"/>
      <c r="O316" s="78"/>
    </row>
    <row r="317" spans="3:15" ht="15">
      <c r="C317" s="5"/>
      <c r="D317" s="78"/>
      <c r="E317" s="78"/>
      <c r="G317" s="79"/>
      <c r="M317" s="78"/>
      <c r="N317" s="78"/>
      <c r="O317" s="78"/>
    </row>
    <row r="318" spans="3:15" ht="15">
      <c r="C318" s="5"/>
      <c r="D318" s="78"/>
      <c r="E318" s="78"/>
      <c r="M318" s="78"/>
      <c r="N318" s="78"/>
      <c r="O318" s="78"/>
    </row>
    <row r="319" spans="3:15" ht="15">
      <c r="C319" s="5"/>
      <c r="D319" s="78"/>
      <c r="E319" s="78"/>
      <c r="G319" s="78"/>
      <c r="M319" s="78"/>
      <c r="N319" s="78"/>
      <c r="O319" s="78"/>
    </row>
    <row r="320" spans="3:15" ht="15">
      <c r="C320" s="5"/>
      <c r="D320" s="78"/>
      <c r="E320" s="78"/>
      <c r="M320" s="78"/>
      <c r="N320" s="78"/>
      <c r="O320" s="78"/>
    </row>
    <row r="321" spans="13:15" ht="15">
      <c r="M321" s="78"/>
      <c r="N321" s="78"/>
      <c r="O321" s="78"/>
    </row>
    <row r="322" spans="13:15" ht="15">
      <c r="M322" s="78"/>
      <c r="N322" s="78"/>
      <c r="O322" s="78"/>
    </row>
    <row r="323" spans="13:15" ht="15">
      <c r="M323" s="78"/>
      <c r="N323" s="78"/>
      <c r="O323" s="78"/>
    </row>
    <row r="324" spans="13:15" ht="15">
      <c r="M324" s="78"/>
      <c r="N324" s="78"/>
      <c r="O324" s="78"/>
    </row>
    <row r="325" spans="13:15" ht="15">
      <c r="M325" s="78"/>
      <c r="N325" s="78"/>
      <c r="O325" s="78"/>
    </row>
    <row r="326" spans="3:15" ht="15">
      <c r="C326" s="78"/>
      <c r="M326" s="78"/>
      <c r="N326" s="78"/>
      <c r="O326" s="78"/>
    </row>
    <row r="327" spans="3:15" ht="15">
      <c r="C327" s="78"/>
      <c r="M327" s="78"/>
      <c r="N327" s="78"/>
      <c r="O327" s="78"/>
    </row>
    <row r="328" spans="3:15" ht="15">
      <c r="C328" s="78"/>
      <c r="M328" s="78"/>
      <c r="N328" s="78"/>
      <c r="O328" s="78"/>
    </row>
    <row r="329" spans="13:15" ht="15">
      <c r="M329" s="78"/>
      <c r="N329" s="78"/>
      <c r="O329" s="78"/>
    </row>
    <row r="330" spans="13:15" ht="15">
      <c r="M330" s="78"/>
      <c r="N330" s="78"/>
      <c r="O330" s="78"/>
    </row>
    <row r="331" spans="13:15" ht="15">
      <c r="M331" s="78"/>
      <c r="N331" s="78"/>
      <c r="O331" s="78"/>
    </row>
    <row r="332" spans="13:15" ht="15">
      <c r="M332" s="78"/>
      <c r="N332" s="78"/>
      <c r="O332" s="78"/>
    </row>
    <row r="333" spans="13:15" ht="15">
      <c r="M333" s="78"/>
      <c r="N333" s="78"/>
      <c r="O333" s="78"/>
    </row>
    <row r="334" spans="13:15" ht="15">
      <c r="M334" s="78"/>
      <c r="N334" s="78"/>
      <c r="O334" s="78"/>
    </row>
    <row r="335" spans="13:15" ht="15">
      <c r="M335" s="78"/>
      <c r="N335" s="78"/>
      <c r="O335" s="78"/>
    </row>
    <row r="336" spans="13:15" ht="15">
      <c r="M336" s="78"/>
      <c r="N336" s="78"/>
      <c r="O336" s="78"/>
    </row>
    <row r="337" spans="13:15" ht="15">
      <c r="M337" s="78"/>
      <c r="N337" s="78"/>
      <c r="O337" s="78"/>
    </row>
    <row r="338" spans="13:15" ht="15">
      <c r="M338" s="78"/>
      <c r="N338" s="78"/>
      <c r="O338" s="78"/>
    </row>
    <row r="339" spans="13:15" ht="15">
      <c r="M339" s="78"/>
      <c r="N339" s="78"/>
      <c r="O339" s="78"/>
    </row>
    <row r="340" spans="13:15" ht="15">
      <c r="M340" s="78"/>
      <c r="N340" s="78"/>
      <c r="O340" s="78"/>
    </row>
    <row r="341" spans="13:15" ht="15">
      <c r="M341" s="78"/>
      <c r="N341" s="78"/>
      <c r="O341" s="78"/>
    </row>
    <row r="342" spans="13:15" ht="15">
      <c r="M342" s="78"/>
      <c r="N342" s="78"/>
      <c r="O342" s="78"/>
    </row>
    <row r="343" spans="13:15" ht="15">
      <c r="M343" s="78"/>
      <c r="N343" s="78"/>
      <c r="O343" s="78"/>
    </row>
    <row r="344" spans="13:15" ht="15">
      <c r="M344" s="78"/>
      <c r="N344" s="78"/>
      <c r="O344" s="78"/>
    </row>
  </sheetData>
  <sheetProtection/>
  <mergeCells count="36">
    <mergeCell ref="A187:B189"/>
    <mergeCell ref="A266:B269"/>
    <mergeCell ref="A259:B259"/>
    <mergeCell ref="A256:B256"/>
    <mergeCell ref="A38:B39"/>
    <mergeCell ref="A44:B53"/>
    <mergeCell ref="A194:B194"/>
    <mergeCell ref="A110:B140"/>
    <mergeCell ref="A199:B213"/>
    <mergeCell ref="A153:B153"/>
    <mergeCell ref="A257:B257"/>
    <mergeCell ref="A252:B252"/>
    <mergeCell ref="A265:B265"/>
    <mergeCell ref="A241:B249"/>
    <mergeCell ref="A219:B220"/>
    <mergeCell ref="A225:B235"/>
    <mergeCell ref="A260:B261"/>
    <mergeCell ref="A258:B258"/>
    <mergeCell ref="C3:J3"/>
    <mergeCell ref="A98:B98"/>
    <mergeCell ref="A56:B62"/>
    <mergeCell ref="A6:J6"/>
    <mergeCell ref="A5:J5"/>
    <mergeCell ref="A67:B67"/>
    <mergeCell ref="A14:B14"/>
    <mergeCell ref="C4:J4"/>
    <mergeCell ref="A19:B19"/>
    <mergeCell ref="A24:B27"/>
    <mergeCell ref="A30:B33"/>
    <mergeCell ref="A103:B105"/>
    <mergeCell ref="A145:B151"/>
    <mergeCell ref="A160:B181"/>
    <mergeCell ref="A90:B93"/>
    <mergeCell ref="A72:B85"/>
    <mergeCell ref="A154:B155"/>
    <mergeCell ref="A152:B152"/>
  </mergeCells>
  <printOptions/>
  <pageMargins left="0.8267716535433072" right="0.03937007874015748" top="0.7480314960629921" bottom="0.7480314960629921" header="0.5118110236220472" footer="0.5118110236220472"/>
  <pageSetup horizontalDpi="600" verticalDpi="600" orientation="portrait" paperSize="9" scale="58" r:id="rId1"/>
  <rowBreaks count="1" manualBreakCount="1">
    <brk id="316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</dc:creator>
  <cp:keywords/>
  <dc:description/>
  <cp:lastModifiedBy>lisy</cp:lastModifiedBy>
  <cp:lastPrinted>2021-03-31T11:18:54Z</cp:lastPrinted>
  <dcterms:created xsi:type="dcterms:W3CDTF">2014-03-07T12:27:13Z</dcterms:created>
  <dcterms:modified xsi:type="dcterms:W3CDTF">2021-03-31T11:19:12Z</dcterms:modified>
  <cp:category/>
  <cp:version/>
  <cp:contentType/>
  <cp:contentStatus/>
</cp:coreProperties>
</file>